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11"/>
  <workbookPr codeName="ThisWorkbook" checkCompatibility="1" defaultThemeVersion="124226"/>
  <xr:revisionPtr revIDLastSave="12" documentId="11_F719C9136E1742D81A58228703A0BE0AC9B415C9" xr6:coauthVersionLast="47" xr6:coauthVersionMax="47" xr10:uidLastSave="{0D41403A-BDC2-47C2-94D0-F72F99B1065A}"/>
  <bookViews>
    <workbookView xWindow="120" yWindow="120" windowWidth="11910" windowHeight="5625" firstSheet="4" xr2:uid="{00000000-000D-0000-FFFF-FFFF00000000}"/>
  </bookViews>
  <sheets>
    <sheet name="Assistant Set Analysis (2)" sheetId="14" r:id="rId1"/>
    <sheet name="Assistant Set Analysis" sheetId="12" r:id="rId2"/>
    <sheet name="Operator Set Analysis" sheetId="11" r:id="rId3"/>
    <sheet name="I to E analysis" sheetId="3" r:id="rId4"/>
    <sheet name="SMED Newspaper" sheetId="16" r:id="rId5"/>
    <sheet name="P1 Set Process" sheetId="15" r:id="rId6"/>
  </sheets>
  <definedNames>
    <definedName name="Catagory" localSheetId="1">'Assistant Set Analysis'!$AF$11:$AF$16</definedName>
    <definedName name="Catagory" localSheetId="0">'Assistant Set Analysis (2)'!$AF$11:$AF$16</definedName>
    <definedName name="Catagory" localSheetId="2">'Operator Set Analysis'!$AF$11:$AF$16</definedName>
    <definedName name="Catagory">#REF!</definedName>
    <definedName name="_xlnm.Print_Area" localSheetId="1">'Assistant Set Analysis'!$A$1:$J$93</definedName>
    <definedName name="_xlnm.Print_Area" localSheetId="0">'Assistant Set Analysis (2)'!$A$1:$J$103</definedName>
    <definedName name="_xlnm.Print_Area" localSheetId="2">'Operator Set Analysis'!$A$1:$J$93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6" l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E29" i="15"/>
  <c r="B29" i="15"/>
  <c r="F77" i="14"/>
  <c r="G77" i="14"/>
  <c r="F78" i="14"/>
  <c r="G78" i="14"/>
  <c r="F79" i="14"/>
  <c r="G79" i="14"/>
  <c r="F80" i="14"/>
  <c r="G80" i="14"/>
  <c r="F81" i="14"/>
  <c r="G81" i="14"/>
  <c r="F82" i="14"/>
  <c r="G82" i="14"/>
  <c r="F83" i="14"/>
  <c r="G83" i="14"/>
  <c r="F84" i="14"/>
  <c r="G84" i="14"/>
  <c r="F85" i="14"/>
  <c r="G85" i="14"/>
  <c r="C96" i="14"/>
  <c r="C94" i="14"/>
  <c r="C93" i="14"/>
  <c r="C91" i="14"/>
  <c r="G87" i="14"/>
  <c r="G76" i="14"/>
  <c r="F76" i="14"/>
  <c r="G75" i="14"/>
  <c r="F75" i="14"/>
  <c r="G74" i="14"/>
  <c r="F74" i="14"/>
  <c r="G73" i="14"/>
  <c r="F73" i="14"/>
  <c r="G72" i="14"/>
  <c r="F72" i="14"/>
  <c r="G71" i="14"/>
  <c r="F71" i="14"/>
  <c r="G70" i="14"/>
  <c r="G69" i="14"/>
  <c r="F69" i="14"/>
  <c r="G68" i="14"/>
  <c r="F68" i="14"/>
  <c r="G67" i="14"/>
  <c r="F67" i="14"/>
  <c r="G66" i="14"/>
  <c r="F66" i="14"/>
  <c r="G65" i="14"/>
  <c r="F65" i="14"/>
  <c r="G64" i="14"/>
  <c r="F64" i="14"/>
  <c r="G63" i="14"/>
  <c r="F63" i="14"/>
  <c r="G62" i="14"/>
  <c r="F62" i="14"/>
  <c r="G61" i="14"/>
  <c r="F61" i="14"/>
  <c r="G60" i="14"/>
  <c r="F60" i="14"/>
  <c r="G59" i="14"/>
  <c r="F59" i="14"/>
  <c r="G58" i="14"/>
  <c r="F58" i="14"/>
  <c r="G57" i="14"/>
  <c r="F57" i="14"/>
  <c r="G56" i="14"/>
  <c r="F56" i="14"/>
  <c r="G55" i="14"/>
  <c r="F55" i="14"/>
  <c r="G54" i="14"/>
  <c r="F54" i="14"/>
  <c r="G53" i="14"/>
  <c r="F53" i="14"/>
  <c r="G52" i="14"/>
  <c r="F52" i="14"/>
  <c r="G51" i="14"/>
  <c r="F51" i="14"/>
  <c r="G50" i="14"/>
  <c r="F50" i="14"/>
  <c r="G49" i="14"/>
  <c r="F49" i="14"/>
  <c r="G48" i="14"/>
  <c r="F48" i="14"/>
  <c r="G47" i="14"/>
  <c r="F47" i="14"/>
  <c r="G46" i="14"/>
  <c r="F46" i="14"/>
  <c r="G45" i="14"/>
  <c r="F45" i="14"/>
  <c r="G44" i="14"/>
  <c r="F44" i="14"/>
  <c r="G43" i="14"/>
  <c r="F43" i="14"/>
  <c r="G42" i="14"/>
  <c r="F42" i="14"/>
  <c r="G41" i="14"/>
  <c r="F41" i="14"/>
  <c r="G40" i="14"/>
  <c r="F40" i="14"/>
  <c r="A40" i="14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G39" i="14"/>
  <c r="F39" i="14"/>
  <c r="G38" i="14"/>
  <c r="F38" i="14"/>
  <c r="G37" i="14"/>
  <c r="F37" i="14"/>
  <c r="G36" i="14"/>
  <c r="F36" i="14"/>
  <c r="G35" i="14"/>
  <c r="F35" i="14"/>
  <c r="G34" i="14"/>
  <c r="F34" i="14"/>
  <c r="G33" i="14"/>
  <c r="F33" i="14"/>
  <c r="AG32" i="14"/>
  <c r="AG33" i="14" s="1"/>
  <c r="AG34" i="14" s="1"/>
  <c r="AG35" i="14" s="1"/>
  <c r="AG36" i="14" s="1"/>
  <c r="AG37" i="14" s="1"/>
  <c r="AG38" i="14" s="1"/>
  <c r="AG39" i="14" s="1"/>
  <c r="AG40" i="14" s="1"/>
  <c r="AG41" i="14" s="1"/>
  <c r="AG42" i="14" s="1"/>
  <c r="AG43" i="14" s="1"/>
  <c r="AG44" i="14" s="1"/>
  <c r="AG45" i="14" s="1"/>
  <c r="AG46" i="14" s="1"/>
  <c r="AG47" i="14" s="1"/>
  <c r="AG48" i="14" s="1"/>
  <c r="AG49" i="14" s="1"/>
  <c r="G32" i="14"/>
  <c r="F32" i="14"/>
  <c r="G31" i="14"/>
  <c r="F31" i="14"/>
  <c r="G30" i="14"/>
  <c r="F30" i="14"/>
  <c r="X29" i="14"/>
  <c r="G29" i="14"/>
  <c r="F29" i="14"/>
  <c r="W29" i="14" s="1"/>
  <c r="X28" i="14"/>
  <c r="G28" i="14"/>
  <c r="F28" i="14"/>
  <c r="W28" i="14" s="1"/>
  <c r="X27" i="14"/>
  <c r="G27" i="14"/>
  <c r="F27" i="14"/>
  <c r="W27" i="14" s="1"/>
  <c r="G26" i="14"/>
  <c r="F26" i="14"/>
  <c r="G25" i="14"/>
  <c r="F25" i="14"/>
  <c r="X24" i="14"/>
  <c r="G24" i="14"/>
  <c r="F24" i="14"/>
  <c r="W24" i="14" s="1"/>
  <c r="W23" i="14"/>
  <c r="G23" i="14"/>
  <c r="F23" i="14"/>
  <c r="X23" i="14" s="1"/>
  <c r="W22" i="14"/>
  <c r="G22" i="14"/>
  <c r="F22" i="14"/>
  <c r="X22" i="14" s="1"/>
  <c r="W21" i="14"/>
  <c r="G21" i="14"/>
  <c r="F21" i="14"/>
  <c r="C97" i="14" s="1"/>
  <c r="G20" i="14"/>
  <c r="F20" i="14"/>
  <c r="G19" i="14"/>
  <c r="F19" i="14"/>
  <c r="G18" i="14"/>
  <c r="F18" i="14"/>
  <c r="W17" i="14"/>
  <c r="G17" i="14"/>
  <c r="F17" i="14"/>
  <c r="X17" i="14" s="1"/>
  <c r="G16" i="14"/>
  <c r="F16" i="14"/>
  <c r="G15" i="14"/>
  <c r="F15" i="14"/>
  <c r="G14" i="14"/>
  <c r="F14" i="14"/>
  <c r="W13" i="14"/>
  <c r="G13" i="14"/>
  <c r="F13" i="14"/>
  <c r="X13" i="14" s="1"/>
  <c r="G12" i="14"/>
  <c r="F12" i="14"/>
  <c r="W12" i="14" s="1"/>
  <c r="L11" i="14"/>
  <c r="L19" i="3"/>
  <c r="L18" i="3"/>
  <c r="C81" i="12"/>
  <c r="C83" i="12"/>
  <c r="C84" i="12"/>
  <c r="C86" i="12"/>
  <c r="C83" i="11"/>
  <c r="C84" i="11"/>
  <c r="X14" i="14" l="1"/>
  <c r="W14" i="14"/>
  <c r="W15" i="14"/>
  <c r="X15" i="14"/>
  <c r="W16" i="14"/>
  <c r="X16" i="14"/>
  <c r="W18" i="14"/>
  <c r="X18" i="14"/>
  <c r="W19" i="14"/>
  <c r="X19" i="14"/>
  <c r="X20" i="14"/>
  <c r="W20" i="14"/>
  <c r="W25" i="14"/>
  <c r="X25" i="14"/>
  <c r="W26" i="14"/>
  <c r="X26" i="14"/>
  <c r="C98" i="14"/>
  <c r="W30" i="14"/>
  <c r="X31" i="14"/>
  <c r="W31" i="14"/>
  <c r="C102" i="14"/>
  <c r="X21" i="14"/>
  <c r="C95" i="14"/>
  <c r="X30" i="14"/>
  <c r="X12" i="14"/>
  <c r="C90" i="14"/>
  <c r="C92" i="14"/>
  <c r="C100" i="14"/>
  <c r="C101" i="14"/>
  <c r="V12" i="14"/>
  <c r="F87" i="14"/>
  <c r="G25" i="12"/>
  <c r="G77" i="12"/>
  <c r="G76" i="12"/>
  <c r="F76" i="12"/>
  <c r="G75" i="12"/>
  <c r="F75" i="12"/>
  <c r="G74" i="12"/>
  <c r="F74" i="12"/>
  <c r="G73" i="12"/>
  <c r="F73" i="12"/>
  <c r="G72" i="12"/>
  <c r="F72" i="12"/>
  <c r="G71" i="12"/>
  <c r="F71" i="12"/>
  <c r="G70" i="12"/>
  <c r="G69" i="12"/>
  <c r="F69" i="12"/>
  <c r="G68" i="12"/>
  <c r="F68" i="12"/>
  <c r="G67" i="12"/>
  <c r="F67" i="12"/>
  <c r="G66" i="12"/>
  <c r="F66" i="12"/>
  <c r="G65" i="12"/>
  <c r="F65" i="12"/>
  <c r="G64" i="12"/>
  <c r="F64" i="12"/>
  <c r="G63" i="12"/>
  <c r="F63" i="12"/>
  <c r="G62" i="12"/>
  <c r="F62" i="12"/>
  <c r="G61" i="12"/>
  <c r="F61" i="12"/>
  <c r="G60" i="12"/>
  <c r="F60" i="12"/>
  <c r="G59" i="12"/>
  <c r="F59" i="12"/>
  <c r="G58" i="12"/>
  <c r="F58" i="12"/>
  <c r="G57" i="12"/>
  <c r="F57" i="12"/>
  <c r="G56" i="12"/>
  <c r="F56" i="12"/>
  <c r="G55" i="12"/>
  <c r="F55" i="12"/>
  <c r="G54" i="12"/>
  <c r="F54" i="12"/>
  <c r="G53" i="12"/>
  <c r="F53" i="12"/>
  <c r="G52" i="12"/>
  <c r="F52" i="12"/>
  <c r="G51" i="12"/>
  <c r="F51" i="12"/>
  <c r="G50" i="12"/>
  <c r="F50" i="12"/>
  <c r="G49" i="12"/>
  <c r="F49" i="12"/>
  <c r="G48" i="12"/>
  <c r="F48" i="12"/>
  <c r="G47" i="12"/>
  <c r="F47" i="12"/>
  <c r="G46" i="12"/>
  <c r="F46" i="12"/>
  <c r="G45" i="12"/>
  <c r="F45" i="12"/>
  <c r="G44" i="12"/>
  <c r="F44" i="12"/>
  <c r="G43" i="12"/>
  <c r="F43" i="12"/>
  <c r="G42" i="12"/>
  <c r="F42" i="12"/>
  <c r="G41" i="12"/>
  <c r="F41" i="12"/>
  <c r="G40" i="12"/>
  <c r="F40" i="12"/>
  <c r="A40" i="12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G39" i="12"/>
  <c r="F39" i="12"/>
  <c r="G38" i="12"/>
  <c r="F38" i="12"/>
  <c r="G37" i="12"/>
  <c r="F37" i="12"/>
  <c r="G36" i="12"/>
  <c r="F36" i="12"/>
  <c r="G35" i="12"/>
  <c r="F35" i="12"/>
  <c r="C85" i="12" s="1"/>
  <c r="G34" i="12"/>
  <c r="F34" i="12"/>
  <c r="G33" i="12"/>
  <c r="F33" i="12"/>
  <c r="AG32" i="12"/>
  <c r="AG33" i="12" s="1"/>
  <c r="AG34" i="12" s="1"/>
  <c r="AG35" i="12" s="1"/>
  <c r="AG36" i="12" s="1"/>
  <c r="AG37" i="12" s="1"/>
  <c r="AG38" i="12" s="1"/>
  <c r="AG39" i="12" s="1"/>
  <c r="AG40" i="12" s="1"/>
  <c r="AG41" i="12" s="1"/>
  <c r="AG42" i="12" s="1"/>
  <c r="AG43" i="12" s="1"/>
  <c r="AG44" i="12" s="1"/>
  <c r="AG45" i="12" s="1"/>
  <c r="AG46" i="12" s="1"/>
  <c r="AG47" i="12" s="1"/>
  <c r="AG48" i="12" s="1"/>
  <c r="AG49" i="12" s="1"/>
  <c r="G32" i="12"/>
  <c r="F32" i="12"/>
  <c r="W31" i="12"/>
  <c r="G31" i="12"/>
  <c r="F31" i="12"/>
  <c r="X31" i="12" s="1"/>
  <c r="W30" i="12"/>
  <c r="G30" i="12"/>
  <c r="F30" i="12"/>
  <c r="X29" i="12"/>
  <c r="G29" i="12"/>
  <c r="F29" i="12"/>
  <c r="W29" i="12" s="1"/>
  <c r="W28" i="12"/>
  <c r="G28" i="12"/>
  <c r="F28" i="12"/>
  <c r="X28" i="12" s="1"/>
  <c r="X27" i="12"/>
  <c r="G27" i="12"/>
  <c r="F27" i="12"/>
  <c r="W27" i="12" s="1"/>
  <c r="X26" i="12"/>
  <c r="G26" i="12"/>
  <c r="F26" i="12"/>
  <c r="W26" i="12" s="1"/>
  <c r="X25" i="12"/>
  <c r="F25" i="12"/>
  <c r="W25" i="12" s="1"/>
  <c r="X24" i="12"/>
  <c r="G24" i="12"/>
  <c r="F24" i="12"/>
  <c r="W24" i="12" s="1"/>
  <c r="W23" i="12"/>
  <c r="G23" i="12"/>
  <c r="F23" i="12"/>
  <c r="X23" i="12" s="1"/>
  <c r="W22" i="12"/>
  <c r="G22" i="12"/>
  <c r="F22" i="12"/>
  <c r="X22" i="12" s="1"/>
  <c r="W21" i="12"/>
  <c r="G21" i="12"/>
  <c r="F21" i="12"/>
  <c r="W20" i="12"/>
  <c r="G20" i="12"/>
  <c r="F20" i="12"/>
  <c r="X20" i="12" s="1"/>
  <c r="X19" i="12"/>
  <c r="G19" i="12"/>
  <c r="F19" i="12"/>
  <c r="W19" i="12" s="1"/>
  <c r="X18" i="12"/>
  <c r="G18" i="12"/>
  <c r="F18" i="12"/>
  <c r="W18" i="12" s="1"/>
  <c r="W17" i="12"/>
  <c r="G17" i="12"/>
  <c r="F17" i="12"/>
  <c r="X17" i="12" s="1"/>
  <c r="X16" i="12"/>
  <c r="G16" i="12"/>
  <c r="F16" i="12"/>
  <c r="W16" i="12" s="1"/>
  <c r="X15" i="12"/>
  <c r="G15" i="12"/>
  <c r="F15" i="12"/>
  <c r="W14" i="12"/>
  <c r="G14" i="12"/>
  <c r="F14" i="12"/>
  <c r="X14" i="12" s="1"/>
  <c r="W13" i="12"/>
  <c r="G13" i="12"/>
  <c r="F13" i="12"/>
  <c r="X13" i="12" s="1"/>
  <c r="W12" i="12"/>
  <c r="G12" i="12"/>
  <c r="F12" i="12"/>
  <c r="L11" i="12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13" i="11"/>
  <c r="F74" i="11"/>
  <c r="C81" i="11" l="1"/>
  <c r="C82" i="11"/>
  <c r="C87" i="11"/>
  <c r="C80" i="11"/>
  <c r="C88" i="11"/>
  <c r="C82" i="12"/>
  <c r="C90" i="12"/>
  <c r="C92" i="12"/>
  <c r="X12" i="12"/>
  <c r="V12" i="12"/>
  <c r="C80" i="12"/>
  <c r="C91" i="12"/>
  <c r="W15" i="12"/>
  <c r="C87" i="12"/>
  <c r="X21" i="12"/>
  <c r="C88" i="12"/>
  <c r="X30" i="12"/>
  <c r="C91" i="11"/>
  <c r="C86" i="11"/>
  <c r="G92" i="14"/>
  <c r="G100" i="14"/>
  <c r="G90" i="14"/>
  <c r="G94" i="14"/>
  <c r="G97" i="14"/>
  <c r="G93" i="14"/>
  <c r="G98" i="14"/>
  <c r="G91" i="14"/>
  <c r="G96" i="14"/>
  <c r="G95" i="14"/>
  <c r="G80" i="12"/>
  <c r="G90" i="12"/>
  <c r="F77" i="12"/>
  <c r="G81" i="12"/>
  <c r="G83" i="12"/>
  <c r="G85" i="12"/>
  <c r="G87" i="12"/>
  <c r="G82" i="12"/>
  <c r="G84" i="12"/>
  <c r="G86" i="12"/>
  <c r="G88" i="12"/>
  <c r="G103" i="14" l="1"/>
  <c r="G93" i="12"/>
  <c r="G76" i="11" l="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77" i="11"/>
  <c r="L11" i="11"/>
  <c r="F12" i="11"/>
  <c r="G12" i="11"/>
  <c r="V12" i="11"/>
  <c r="W12" i="11"/>
  <c r="X12" i="11"/>
  <c r="G13" i="11"/>
  <c r="W13" i="11"/>
  <c r="X13" i="11"/>
  <c r="G14" i="11"/>
  <c r="W14" i="11"/>
  <c r="X14" i="11"/>
  <c r="G15" i="11"/>
  <c r="W15" i="11"/>
  <c r="X15" i="11"/>
  <c r="G16" i="11"/>
  <c r="W16" i="11"/>
  <c r="X16" i="11"/>
  <c r="G17" i="11"/>
  <c r="W17" i="11"/>
  <c r="X17" i="11"/>
  <c r="G18" i="11"/>
  <c r="W18" i="11"/>
  <c r="X18" i="11"/>
  <c r="G19" i="11"/>
  <c r="W19" i="11"/>
  <c r="X19" i="11"/>
  <c r="G20" i="11"/>
  <c r="W20" i="11"/>
  <c r="X20" i="11"/>
  <c r="G21" i="11"/>
  <c r="W21" i="11"/>
  <c r="X21" i="11"/>
  <c r="G22" i="11"/>
  <c r="W22" i="11"/>
  <c r="X22" i="11"/>
  <c r="G23" i="11"/>
  <c r="W23" i="11"/>
  <c r="X23" i="11"/>
  <c r="G24" i="11"/>
  <c r="W24" i="11"/>
  <c r="X24" i="11"/>
  <c r="G25" i="11"/>
  <c r="W25" i="11"/>
  <c r="X25" i="11"/>
  <c r="G26" i="11"/>
  <c r="W26" i="11"/>
  <c r="X26" i="11"/>
  <c r="G27" i="11"/>
  <c r="W27" i="11"/>
  <c r="X27" i="11"/>
  <c r="G28" i="11"/>
  <c r="W28" i="11"/>
  <c r="X28" i="11"/>
  <c r="G29" i="11"/>
  <c r="W29" i="11"/>
  <c r="X29" i="11"/>
  <c r="G30" i="11"/>
  <c r="W30" i="11"/>
  <c r="X30" i="11"/>
  <c r="G31" i="11"/>
  <c r="W31" i="11"/>
  <c r="X31" i="11"/>
  <c r="G32" i="11"/>
  <c r="AG32" i="11"/>
  <c r="AG33" i="11" s="1"/>
  <c r="AG34" i="11" s="1"/>
  <c r="AG35" i="11" s="1"/>
  <c r="AG36" i="11" s="1"/>
  <c r="AG37" i="11" s="1"/>
  <c r="AG38" i="11" s="1"/>
  <c r="AG39" i="11" s="1"/>
  <c r="AG40" i="11" s="1"/>
  <c r="AG41" i="11" s="1"/>
  <c r="AG42" i="11" s="1"/>
  <c r="AG43" i="11" s="1"/>
  <c r="AG44" i="11" s="1"/>
  <c r="AG45" i="11" s="1"/>
  <c r="AG46" i="11" s="1"/>
  <c r="AG47" i="11" s="1"/>
  <c r="AG48" i="11" s="1"/>
  <c r="AG49" i="11" s="1"/>
  <c r="G33" i="11"/>
  <c r="G34" i="11"/>
  <c r="G35" i="11"/>
  <c r="G36" i="11"/>
  <c r="G37" i="11"/>
  <c r="G38" i="11"/>
  <c r="G39" i="11"/>
  <c r="A40" i="11"/>
  <c r="G40" i="11"/>
  <c r="A41" i="1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F75" i="11"/>
  <c r="F76" i="11"/>
  <c r="C90" i="11"/>
  <c r="C92" i="11" l="1"/>
  <c r="C85" i="11"/>
  <c r="F77" i="11"/>
  <c r="G88" i="11"/>
  <c r="G84" i="11"/>
  <c r="G80" i="11"/>
  <c r="G90" i="11"/>
  <c r="G87" i="11"/>
  <c r="G81" i="11"/>
  <c r="G85" i="11"/>
  <c r="G86" i="11"/>
  <c r="G82" i="11"/>
  <c r="G83" i="11"/>
  <c r="I79" i="12" l="1"/>
  <c r="I89" i="14"/>
  <c r="G93" i="11"/>
</calcChain>
</file>

<file path=xl/sharedStrings.xml><?xml version="1.0" encoding="utf-8"?>
<sst xmlns="http://schemas.openxmlformats.org/spreadsheetml/2006/main" count="1370" uniqueCount="246">
  <si>
    <t>Set-UP Analysis Chart</t>
  </si>
  <si>
    <t>Date</t>
  </si>
  <si>
    <t>Machine / Cell:</t>
  </si>
  <si>
    <t xml:space="preserve">Team </t>
  </si>
  <si>
    <t>JAX Press 2 SMED</t>
  </si>
  <si>
    <t>Press 2</t>
  </si>
  <si>
    <t>Assistant Operator</t>
  </si>
  <si>
    <t xml:space="preserve">Start Time:  </t>
  </si>
  <si>
    <t>Hr</t>
  </si>
  <si>
    <t>Min</t>
  </si>
  <si>
    <t>Sec</t>
  </si>
  <si>
    <t>End Time</t>
  </si>
  <si>
    <t>Elapsed Time</t>
  </si>
  <si>
    <t>Internal/ External</t>
  </si>
  <si>
    <t>Yes</t>
  </si>
  <si>
    <t>I</t>
  </si>
  <si>
    <t>Adjustments</t>
  </si>
  <si>
    <t>Step No.</t>
  </si>
  <si>
    <t>Set-up Element</t>
  </si>
  <si>
    <t>Category</t>
  </si>
  <si>
    <t>Waste</t>
  </si>
  <si>
    <t>Tool Change</t>
  </si>
  <si>
    <t>Full Product Check</t>
  </si>
  <si>
    <t>Initial Setting</t>
  </si>
  <si>
    <t>Line Out</t>
  </si>
  <si>
    <t>Searching</t>
  </si>
  <si>
    <t>Walk Time</t>
  </si>
  <si>
    <t>Internal</t>
  </si>
  <si>
    <t>External</t>
  </si>
  <si>
    <t>No</t>
  </si>
  <si>
    <t>E</t>
  </si>
  <si>
    <t>finish splicing new paper</t>
  </si>
  <si>
    <t>walk to trash scrap</t>
  </si>
  <si>
    <t>clean unit/empty/add solution to sump</t>
  </si>
  <si>
    <t>Miscellaneous</t>
  </si>
  <si>
    <t>clean up ink spill - seals failed</t>
  </si>
  <si>
    <t>clean sump, pump., hoses</t>
  </si>
  <si>
    <t>clean up spill</t>
  </si>
  <si>
    <t>Waiting</t>
  </si>
  <si>
    <t>move drain hose to barrel &amp; mop</t>
  </si>
  <si>
    <t>clean pump in barrel</t>
  </si>
  <si>
    <t>install cleaned pump</t>
  </si>
  <si>
    <t>empty &amp; clean old sump into barrel</t>
  </si>
  <si>
    <t>clean &amp; mop</t>
  </si>
  <si>
    <t>clean backside unit sump/pump/mop</t>
  </si>
  <si>
    <t>add drain tube paper/remove hoses</t>
  </si>
  <si>
    <t>get gloves</t>
  </si>
  <si>
    <t>position cart and ladder</t>
  </si>
  <si>
    <t>attach hoist to old cyls &amp; remove</t>
  </si>
  <si>
    <t>attach hoist and install new cyl</t>
  </si>
  <si>
    <t>install caps</t>
  </si>
  <si>
    <t>move cart to inside decks</t>
  </si>
  <si>
    <t>attach hoist to new cyls and install</t>
  </si>
  <si>
    <t>attach hoist to old cyls and remove</t>
  </si>
  <si>
    <t>move cart, clean, remove plates from cyls</t>
  </si>
  <si>
    <t>back to press install drip pan dk 1</t>
  </si>
  <si>
    <t>retrieve and install hoses dk 1</t>
  </si>
  <si>
    <t>check ink flow</t>
  </si>
  <si>
    <t>clean up/mop</t>
  </si>
  <si>
    <t>fill out viscosity/ph log</t>
  </si>
  <si>
    <t>remove old paper core, fin rem plates</t>
  </si>
  <si>
    <t>return plates in box to storage</t>
  </si>
  <si>
    <t>walk back</t>
  </si>
  <si>
    <t>walk/weigh scrap cart</t>
  </si>
  <si>
    <t>return cyl cart to mounting</t>
  </si>
  <si>
    <t>install eye bolts on cyl before replacing</t>
  </si>
  <si>
    <t>replace used cyls in racks</t>
  </si>
  <si>
    <t>retrieve cyls, proof, for next job</t>
  </si>
  <si>
    <t>Add'l wait</t>
  </si>
  <si>
    <t>Sheet Summary</t>
  </si>
  <si>
    <t>secs</t>
  </si>
  <si>
    <t>Sec.</t>
  </si>
  <si>
    <t xml:space="preserve">Total Time: </t>
  </si>
  <si>
    <t>roll cylinder cart to back of press</t>
  </si>
  <si>
    <t>move hoist</t>
  </si>
  <si>
    <t>hook up hoist to cylinder</t>
  </si>
  <si>
    <t>load cylinder to press</t>
  </si>
  <si>
    <t>bearing cap</t>
  </si>
  <si>
    <t>move hoist to park</t>
  </si>
  <si>
    <t>waiting on operator (rack deck out)</t>
  </si>
  <si>
    <t>move cylinder cart to front</t>
  </si>
  <si>
    <t>move paper into place</t>
  </si>
  <si>
    <t>hookup inks</t>
  </si>
  <si>
    <t>mop up spill</t>
  </si>
  <si>
    <t>receiving instruction</t>
  </si>
  <si>
    <t>hook up inks on back side</t>
  </si>
  <si>
    <t>fill out viscosity and pH log</t>
  </si>
  <si>
    <t>idle</t>
  </si>
  <si>
    <t>get stir sticks</t>
  </si>
  <si>
    <t>stir ink</t>
  </si>
  <si>
    <t>move cylinder rack</t>
  </si>
  <si>
    <t>take cart back to mounting area</t>
  </si>
  <si>
    <t>walk back to press</t>
  </si>
  <si>
    <t>check for ink leaks</t>
  </si>
  <si>
    <t>walk to get box for trim</t>
  </si>
  <si>
    <t>build box</t>
  </si>
  <si>
    <t>move core from last job to scrap cart</t>
  </si>
  <si>
    <t>changing out pH water</t>
  </si>
  <si>
    <t>fill bucket with water</t>
  </si>
  <si>
    <t>unwrap paper and remove core plugs</t>
  </si>
  <si>
    <t>walk to dumpster for paper wrap</t>
  </si>
  <si>
    <t>cut off outer layer</t>
  </si>
  <si>
    <t>walk to scrap cart for outer layers</t>
  </si>
  <si>
    <t>tape up paper roll</t>
  </si>
  <si>
    <t>move roll back to trolley</t>
  </si>
  <si>
    <t>get another drain hose/connect to pan</t>
  </si>
  <si>
    <t>move banding to band chopper</t>
  </si>
  <si>
    <t>check inks</t>
  </si>
  <si>
    <t>weigh scrap</t>
  </si>
  <si>
    <t>cut cores for print</t>
  </si>
  <si>
    <t>unload rewind</t>
  </si>
  <si>
    <t>load rewind/line up core</t>
  </si>
  <si>
    <t>Operator</t>
  </si>
  <si>
    <t>walking to cylinder cart</t>
  </si>
  <si>
    <t>retrieve hoist, move to back of press</t>
  </si>
  <si>
    <t>crank hoist down/attach to cyl</t>
  </si>
  <si>
    <t>lift cylinder to back of press</t>
  </si>
  <si>
    <t>rack back deck</t>
  </si>
  <si>
    <t>lower cylinder in</t>
  </si>
  <si>
    <t>put bearing caps on</t>
  </si>
  <si>
    <t>attach hoist to next cylinder</t>
  </si>
  <si>
    <t>rack deck out</t>
  </si>
  <si>
    <t>remove hoist</t>
  </si>
  <si>
    <t>set side to side registration</t>
  </si>
  <si>
    <t>reattach hoist/reset register pin</t>
  </si>
  <si>
    <t>attach bearing caps</t>
  </si>
  <si>
    <t>rack out units</t>
  </si>
  <si>
    <t>move hoist to cylinder</t>
  </si>
  <si>
    <t xml:space="preserve">attach hoist  </t>
  </si>
  <si>
    <t>move cylinder into press</t>
  </si>
  <si>
    <t>attach hoist</t>
  </si>
  <si>
    <t>waiting on asst</t>
  </si>
  <si>
    <t>set cylinder/register pin</t>
  </si>
  <si>
    <t>move cylinder cart</t>
  </si>
  <si>
    <t>hit button (hydraulic)</t>
  </si>
  <si>
    <t>install paper</t>
  </si>
  <si>
    <t>discussing hoses with asst</t>
  </si>
  <si>
    <t>throw away tape and excess paper</t>
  </si>
  <si>
    <t>install register motors</t>
  </si>
  <si>
    <t>parallel front/back</t>
  </si>
  <si>
    <t>quick disconnect</t>
  </si>
  <si>
    <t>turn inks on</t>
  </si>
  <si>
    <t xml:space="preserve">unlock units so he can rack it in </t>
  </si>
  <si>
    <t>rack in units/jogging press</t>
  </si>
  <si>
    <t>walk to front of press</t>
  </si>
  <si>
    <t>start up press</t>
  </si>
  <si>
    <t>set trim</t>
  </si>
  <si>
    <t>walk to back</t>
  </si>
  <si>
    <t>setting impressions/side register</t>
  </si>
  <si>
    <t xml:space="preserve">bdp=set to centerline </t>
  </si>
  <si>
    <t>walk to infeed edge guide</t>
  </si>
  <si>
    <t>set edge guide sensor</t>
  </si>
  <si>
    <t>observe quality, adjust register</t>
  </si>
  <si>
    <t>mark ci drum for gear setting</t>
  </si>
  <si>
    <t>go to operator station to get key</t>
  </si>
  <si>
    <t>work on register motor unit 1</t>
  </si>
  <si>
    <t>key back in, observe quality</t>
  </si>
  <si>
    <t>key back out, make more adjustments</t>
  </si>
  <si>
    <t>key back in, observe web to recheck quality, make fine register adjustments</t>
  </si>
  <si>
    <t>turn machine off, color check</t>
  </si>
  <si>
    <t>adjust ink, add extender</t>
  </si>
  <si>
    <t>restart up press, flag web, run slowly, make additional register adjustments</t>
  </si>
  <si>
    <t>stop press, color check</t>
  </si>
  <si>
    <t>cut web sample, bag check</t>
  </si>
  <si>
    <t>fill out POF, quality check paperwork</t>
  </si>
  <si>
    <t>supv bag check, op adjust trim knife</t>
  </si>
  <si>
    <t>sec.</t>
  </si>
  <si>
    <t>set mode</t>
  </si>
  <si>
    <t>measure cylinders center to pin, get cyls marked w/center measure</t>
  </si>
  <si>
    <t>stop</t>
  </si>
  <si>
    <t>split install between op and asst/shorten screws/ store in anilox hols</t>
  </si>
  <si>
    <t>check on options for hoist attachment</t>
  </si>
  <si>
    <t>only if unit not in use</t>
  </si>
  <si>
    <t>include in new procedure</t>
  </si>
  <si>
    <t>Assistant</t>
  </si>
  <si>
    <t>SMED</t>
  </si>
  <si>
    <t>Kaizen SCORE Newspaper</t>
  </si>
  <si>
    <t>Site - Division</t>
  </si>
  <si>
    <t>Jacksonville - MWB</t>
  </si>
  <si>
    <t>Kaizen Area/Location</t>
  </si>
  <si>
    <t>Event Date</t>
  </si>
  <si>
    <t>Dec 15-19, 2008</t>
  </si>
  <si>
    <t>Team Leader</t>
  </si>
  <si>
    <t>Jim Wilson</t>
  </si>
  <si>
    <t>Item #</t>
  </si>
  <si>
    <t>Problem</t>
  </si>
  <si>
    <t>Action Required</t>
  </si>
  <si>
    <t>Who</t>
  </si>
  <si>
    <t>By When</t>
  </si>
  <si>
    <t>Status</t>
  </si>
  <si>
    <t>wheels broken off ink sumps/pumps making them difficult to move around and they are inconsistently prepared prior to set ups</t>
  </si>
  <si>
    <t>build 1 and 2 sump carts to ease transport and facilitate pre-kitting during pre-set activities</t>
  </si>
  <si>
    <t>R Deen</t>
  </si>
  <si>
    <t>In Process</t>
  </si>
  <si>
    <t>no location for pretaging kitter sumps and pumps</t>
  </si>
  <si>
    <t>determine final location for pre-stage position of ink sumps/pumps and corner-mark consistent with GPI color codes (tan)</t>
  </si>
  <si>
    <t>A Corben</t>
  </si>
  <si>
    <t>off shift crews need to be trained on new process</t>
  </si>
  <si>
    <t>Establish and complete training plan</t>
  </si>
  <si>
    <t>J Wilson</t>
  </si>
  <si>
    <t>gears not marked for mistake-proofed location of screw holes for register motors</t>
  </si>
  <si>
    <t>mark gears with slash across threaded holes for attaching screws</t>
  </si>
  <si>
    <t>H Smokes</t>
  </si>
  <si>
    <t>approx 20 quick release levers are missing from lockdown bolts on anilox and cylinder lockdown positions</t>
  </si>
  <si>
    <t>purchase and replace levers</t>
  </si>
  <si>
    <t>PRESS 1 SET UP PROCESS</t>
  </si>
  <si>
    <t>PRESS OPERATOR</t>
  </si>
  <si>
    <t>PRESS ASSISTANT</t>
  </si>
  <si>
    <t>PRESET</t>
  </si>
  <si>
    <t>Get POF, branded copy and proof</t>
  </si>
  <si>
    <t>Check POF for in color, number and paper type</t>
  </si>
  <si>
    <t>Ensure bag is approved at mounter</t>
  </si>
  <si>
    <t>Pull inks</t>
  </si>
  <si>
    <t>Check anilox configuration for new job</t>
  </si>
  <si>
    <t>Pour up inks</t>
  </si>
  <si>
    <t>Check cylinders for correct size and inspect plates</t>
  </si>
  <si>
    <t>Prepare mill rolls</t>
  </si>
  <si>
    <t>Determine if blades need to be replaced</t>
  </si>
  <si>
    <t>Cut cores for next order</t>
  </si>
  <si>
    <t>Order paper as required on POF</t>
  </si>
  <si>
    <t>Prepare pH and viscosity log</t>
  </si>
  <si>
    <t>Load cylinders for next job and move to press; ensure side-to-side register collars are on all cylinders</t>
  </si>
  <si>
    <t>Time (mins)</t>
  </si>
  <si>
    <t>Finish paperwork previous order</t>
  </si>
  <si>
    <t>SETUP</t>
  </si>
  <si>
    <t>Program job</t>
  </si>
  <si>
    <t>Wash up units</t>
  </si>
  <si>
    <t>Walk to Cl; open door; move buckets</t>
  </si>
  <si>
    <t>Change mill roll</t>
  </si>
  <si>
    <t>Rack unit back</t>
  </si>
  <si>
    <t>Change lacquer unit</t>
  </si>
  <si>
    <t>Hook up hoses and set inks</t>
  </si>
  <si>
    <t>Break bearing caps</t>
  </si>
  <si>
    <t>Change out cylinders</t>
  </si>
  <si>
    <t>Change anilox if needed</t>
  </si>
  <si>
    <t>Change doctor blades if needed</t>
  </si>
  <si>
    <t>Load chambers; turn on ink pumps</t>
  </si>
  <si>
    <t>Adjust inks</t>
  </si>
  <si>
    <t>Rack in units and registration</t>
  </si>
  <si>
    <t>Remove print roll and weigh scraps</t>
  </si>
  <si>
    <t>Set impressions at Cl</t>
  </si>
  <si>
    <t>Clean liner pots and hoses</t>
  </si>
  <si>
    <t>Set infeed, outfeed, FIFE; tighten register</t>
  </si>
  <si>
    <t>Register lacquer; set impressions</t>
  </si>
  <si>
    <t>Fold bag for approval</t>
  </si>
  <si>
    <t>Start production 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</si>
</sst>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3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color indexed="10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0BCD0"/>
        <bgColor indexed="64"/>
      </patternFill>
    </fill>
    <fill>
      <patternFill patternType="solid">
        <fgColor rgb="FF00619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quotePrefix="1"/>
    <xf numFmtId="0" fontId="0" fillId="0" borderId="0" xfId="0" applyAlignment="1">
      <alignment horizontal="right"/>
    </xf>
    <xf numFmtId="0" fontId="3" fillId="0" borderId="0" xfId="0" applyFont="1"/>
    <xf numFmtId="14" fontId="0" fillId="0" borderId="0" xfId="0" applyNumberFormat="1"/>
    <xf numFmtId="164" fontId="0" fillId="0" borderId="0" xfId="0" applyNumberFormat="1"/>
    <xf numFmtId="164" fontId="1" fillId="0" borderId="0" xfId="1" applyNumberFormat="1"/>
    <xf numFmtId="9" fontId="1" fillId="0" borderId="0" xfId="1" applyAlignme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Continuous" vertical="center"/>
    </xf>
    <xf numFmtId="0" fontId="9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13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vertical="center" wrapText="1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 wrapText="1"/>
    </xf>
    <xf numFmtId="15" fontId="14" fillId="3" borderId="1" xfId="0" applyNumberFormat="1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vertical="center" wrapText="1"/>
    </xf>
    <xf numFmtId="16" fontId="7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0" xfId="0" applyFont="1" applyFill="1"/>
    <xf numFmtId="0" fontId="7" fillId="0" borderId="1" xfId="0" applyFont="1" applyBorder="1" applyAlignment="1">
      <alignment horizontal="left" vertical="center" wrapText="1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4" borderId="0" xfId="0" quotePrefix="1" applyFill="1"/>
    <xf numFmtId="0" fontId="0" fillId="4" borderId="0" xfId="0" applyFill="1"/>
    <xf numFmtId="0" fontId="7" fillId="4" borderId="0" xfId="0" applyFont="1" applyFill="1"/>
    <xf numFmtId="0" fontId="10" fillId="4" borderId="1" xfId="0" applyFont="1" applyFill="1" applyBorder="1" applyAlignment="1">
      <alignment horizontal="center" vertical="center" textRotation="90"/>
    </xf>
    <xf numFmtId="0" fontId="10" fillId="5" borderId="4" xfId="0" applyFont="1" applyFill="1" applyBorder="1" applyAlignment="1">
      <alignment horizontal="center" vertical="center" textRotation="90"/>
    </xf>
    <xf numFmtId="0" fontId="10" fillId="5" borderId="1" xfId="0" applyFont="1" applyFill="1" applyBorder="1" applyAlignment="1">
      <alignment horizontal="center" vertical="center" textRotation="90"/>
    </xf>
    <xf numFmtId="0" fontId="11" fillId="5" borderId="2" xfId="0" applyFont="1" applyFill="1" applyBorder="1" applyAlignment="1">
      <alignment horizontal="centerContinuous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6198"/>
      <color rgb="FFA0BCD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3"/>
  <sheetViews>
    <sheetView tabSelected="1" topLeftCell="A39" zoomScale="135" zoomScaleNormal="135" workbookViewId="0">
      <selection activeCell="F46" sqref="F46:F49"/>
    </sheetView>
  </sheetViews>
  <sheetFormatPr defaultRowHeight="12.75"/>
  <cols>
    <col min="1" max="1" width="9.140625" style="1"/>
    <col min="2" max="2" width="34" customWidth="1"/>
    <col min="3" max="3" width="3.5703125" customWidth="1"/>
    <col min="4" max="4" width="4" customWidth="1"/>
    <col min="5" max="5" width="4.140625" customWidth="1"/>
    <col min="6" max="6" width="12.42578125" customWidth="1"/>
    <col min="7" max="7" width="7.42578125" customWidth="1"/>
    <col min="8" max="8" width="9.42578125" customWidth="1"/>
    <col min="9" max="9" width="17.7109375" customWidth="1"/>
    <col min="16" max="16" width="13.7109375" bestFit="1" customWidth="1"/>
    <col min="18" max="18" width="12" bestFit="1" customWidth="1"/>
    <col min="19" max="19" width="9.28515625" bestFit="1" customWidth="1"/>
    <col min="20" max="20" width="11.28515625" bestFit="1" customWidth="1"/>
    <col min="21" max="21" width="9.85546875" bestFit="1" customWidth="1"/>
    <col min="22" max="22" width="9.85546875" customWidth="1"/>
    <col min="27" max="27" width="13.42578125" customWidth="1"/>
    <col min="32" max="32" width="18.5703125" customWidth="1"/>
    <col min="33" max="33" width="4.5703125" customWidth="1"/>
  </cols>
  <sheetData>
    <row r="1" spans="1:33" ht="4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33">
      <c r="A2" s="1" t="s">
        <v>1</v>
      </c>
      <c r="B2" s="6">
        <v>39798</v>
      </c>
      <c r="F2" t="s">
        <v>2</v>
      </c>
    </row>
    <row r="3" spans="1:33">
      <c r="A3" s="1" t="s">
        <v>3</v>
      </c>
      <c r="B3" t="s">
        <v>4</v>
      </c>
      <c r="F3" t="s">
        <v>5</v>
      </c>
    </row>
    <row r="5" spans="1:33">
      <c r="B5" t="s">
        <v>6</v>
      </c>
    </row>
    <row r="6" spans="1:33">
      <c r="B6" s="47" t="s">
        <v>7</v>
      </c>
      <c r="C6" t="s">
        <v>8</v>
      </c>
      <c r="D6" t="s">
        <v>9</v>
      </c>
      <c r="E6" t="s">
        <v>10</v>
      </c>
    </row>
    <row r="7" spans="1:33">
      <c r="B7" s="47"/>
      <c r="C7">
        <v>0</v>
      </c>
      <c r="D7">
        <v>0</v>
      </c>
      <c r="E7">
        <v>0</v>
      </c>
    </row>
    <row r="10" spans="1:33">
      <c r="A10" s="2"/>
      <c r="B10" s="5"/>
      <c r="C10" s="48" t="s">
        <v>11</v>
      </c>
      <c r="D10" s="48"/>
      <c r="E10" s="48"/>
      <c r="F10" s="5" t="s">
        <v>12</v>
      </c>
      <c r="G10" s="5"/>
      <c r="H10" s="49" t="s">
        <v>13</v>
      </c>
      <c r="I10" s="5"/>
      <c r="J10" s="5"/>
      <c r="AD10" t="s">
        <v>14</v>
      </c>
      <c r="AE10" t="s">
        <v>15</v>
      </c>
      <c r="AF10" t="s">
        <v>16</v>
      </c>
      <c r="AG10">
        <v>0</v>
      </c>
    </row>
    <row r="11" spans="1:33" ht="14.25" customHeight="1">
      <c r="A11" s="2" t="s">
        <v>17</v>
      </c>
      <c r="B11" s="5" t="s">
        <v>18</v>
      </c>
      <c r="C11" s="5" t="s">
        <v>8</v>
      </c>
      <c r="D11" s="5" t="s">
        <v>9</v>
      </c>
      <c r="E11" s="5" t="s">
        <v>10</v>
      </c>
      <c r="F11" s="5"/>
      <c r="G11" s="5"/>
      <c r="H11" s="49"/>
      <c r="I11" s="5" t="s">
        <v>19</v>
      </c>
      <c r="J11" s="5" t="s">
        <v>20</v>
      </c>
      <c r="L11">
        <f>(D13*60+E13)-E12</f>
        <v>3</v>
      </c>
      <c r="O11" t="s">
        <v>21</v>
      </c>
      <c r="P11" t="s">
        <v>22</v>
      </c>
      <c r="Q11" t="s">
        <v>23</v>
      </c>
      <c r="R11" t="s">
        <v>24</v>
      </c>
      <c r="S11" t="s">
        <v>25</v>
      </c>
      <c r="T11" t="s">
        <v>21</v>
      </c>
      <c r="U11" t="s">
        <v>26</v>
      </c>
      <c r="V11" t="s">
        <v>20</v>
      </c>
      <c r="W11" t="s">
        <v>27</v>
      </c>
      <c r="X11" t="s">
        <v>28</v>
      </c>
      <c r="AD11" t="s">
        <v>29</v>
      </c>
      <c r="AE11" t="s">
        <v>30</v>
      </c>
      <c r="AF11" t="s">
        <v>22</v>
      </c>
      <c r="AG11">
        <v>1</v>
      </c>
    </row>
    <row r="12" spans="1:33">
      <c r="A12" s="1">
        <v>1</v>
      </c>
      <c r="B12" s="12" t="s">
        <v>31</v>
      </c>
      <c r="E12">
        <v>27</v>
      </c>
      <c r="F12" s="3">
        <f>IF((C12-C7)+(D12-D7)+(E12-E7)&gt;0,(C12-C7)*3600+(D12-D7)*60+(E12-E7),"")</f>
        <v>27</v>
      </c>
      <c r="G12" s="3" t="str">
        <f t="shared" ref="G12:G75" si="0">+IF(B12="","","sec.")</f>
        <v>sec.</v>
      </c>
      <c r="H12" s="1" t="s">
        <v>15</v>
      </c>
      <c r="J12" t="s">
        <v>14</v>
      </c>
      <c r="V12">
        <f>IF(J12=$AD$10,F12)</f>
        <v>27</v>
      </c>
      <c r="W12" s="3">
        <f t="shared" ref="W12:W31" si="1">IF(H12=$AE$10,+F12,"")</f>
        <v>27</v>
      </c>
      <c r="X12" s="3" t="str">
        <f t="shared" ref="X12:X31" si="2">IF(H12=$AE$11,+F12,"")</f>
        <v/>
      </c>
      <c r="AF12" t="s">
        <v>23</v>
      </c>
      <c r="AG12">
        <v>2</v>
      </c>
    </row>
    <row r="13" spans="1:33">
      <c r="A13" s="1">
        <v>2</v>
      </c>
      <c r="B13" s="12" t="s">
        <v>32</v>
      </c>
      <c r="E13">
        <v>30</v>
      </c>
      <c r="F13" s="3">
        <f>(C13*3600+D13*60+E13)-(C12*3600+D12*60+E12)</f>
        <v>3</v>
      </c>
      <c r="G13" s="3" t="str">
        <f t="shared" si="0"/>
        <v>sec.</v>
      </c>
      <c r="H13" s="1" t="s">
        <v>30</v>
      </c>
      <c r="J13" t="s">
        <v>14</v>
      </c>
      <c r="W13" s="3" t="str">
        <f t="shared" si="1"/>
        <v/>
      </c>
      <c r="X13" s="3">
        <f t="shared" si="2"/>
        <v>3</v>
      </c>
      <c r="AF13" t="s">
        <v>24</v>
      </c>
      <c r="AG13">
        <v>3</v>
      </c>
    </row>
    <row r="14" spans="1:33">
      <c r="A14" s="1">
        <v>3</v>
      </c>
      <c r="B14" s="12" t="s">
        <v>33</v>
      </c>
      <c r="D14">
        <v>3</v>
      </c>
      <c r="E14">
        <v>15</v>
      </c>
      <c r="F14" s="3">
        <f t="shared" ref="F14:F73" si="3">(C14*3600+D14*60+E14)-(C13*3600+D13*60+E13)</f>
        <v>165</v>
      </c>
      <c r="G14" s="3" t="str">
        <f t="shared" si="0"/>
        <v>sec.</v>
      </c>
      <c r="H14" s="1" t="s">
        <v>15</v>
      </c>
      <c r="J14" t="s">
        <v>29</v>
      </c>
      <c r="W14" s="3">
        <f t="shared" si="1"/>
        <v>165</v>
      </c>
      <c r="X14" s="3" t="str">
        <f t="shared" si="2"/>
        <v/>
      </c>
      <c r="AF14" t="s">
        <v>34</v>
      </c>
      <c r="AG14">
        <v>4</v>
      </c>
    </row>
    <row r="15" spans="1:33">
      <c r="A15" s="1">
        <v>4</v>
      </c>
      <c r="B15" s="12" t="s">
        <v>35</v>
      </c>
      <c r="D15">
        <v>3</v>
      </c>
      <c r="E15">
        <v>40</v>
      </c>
      <c r="F15" s="3">
        <f t="shared" si="3"/>
        <v>25</v>
      </c>
      <c r="G15" s="3" t="str">
        <f t="shared" si="0"/>
        <v>sec.</v>
      </c>
      <c r="H15" s="1" t="s">
        <v>30</v>
      </c>
      <c r="J15" t="s">
        <v>14</v>
      </c>
      <c r="W15" s="3" t="str">
        <f t="shared" si="1"/>
        <v/>
      </c>
      <c r="X15" s="3">
        <f t="shared" si="2"/>
        <v>25</v>
      </c>
      <c r="AF15" t="s">
        <v>25</v>
      </c>
      <c r="AG15">
        <v>5</v>
      </c>
    </row>
    <row r="16" spans="1:33">
      <c r="A16" s="1">
        <v>5</v>
      </c>
      <c r="B16" s="12" t="s">
        <v>36</v>
      </c>
      <c r="D16">
        <v>4</v>
      </c>
      <c r="E16">
        <v>15</v>
      </c>
      <c r="F16" s="3">
        <f t="shared" si="3"/>
        <v>35</v>
      </c>
      <c r="G16" s="3" t="str">
        <f t="shared" si="0"/>
        <v>sec.</v>
      </c>
      <c r="H16" s="1" t="s">
        <v>30</v>
      </c>
      <c r="J16" t="s">
        <v>29</v>
      </c>
      <c r="W16" s="3" t="str">
        <f t="shared" si="1"/>
        <v/>
      </c>
      <c r="X16" s="3">
        <f t="shared" si="2"/>
        <v>35</v>
      </c>
      <c r="AF16" t="s">
        <v>21</v>
      </c>
      <c r="AG16">
        <v>6</v>
      </c>
    </row>
    <row r="17" spans="1:33">
      <c r="A17" s="1">
        <v>6</v>
      </c>
      <c r="B17" s="12" t="s">
        <v>37</v>
      </c>
      <c r="D17">
        <v>4</v>
      </c>
      <c r="E17">
        <v>38</v>
      </c>
      <c r="F17" s="3">
        <f t="shared" si="3"/>
        <v>23</v>
      </c>
      <c r="G17" s="3" t="str">
        <f t="shared" si="0"/>
        <v>sec.</v>
      </c>
      <c r="H17" s="1" t="s">
        <v>30</v>
      </c>
      <c r="J17" t="s">
        <v>14</v>
      </c>
      <c r="W17" s="3" t="str">
        <f t="shared" si="1"/>
        <v/>
      </c>
      <c r="X17" s="3">
        <f t="shared" si="2"/>
        <v>23</v>
      </c>
      <c r="AF17" t="s">
        <v>38</v>
      </c>
      <c r="AG17">
        <v>7</v>
      </c>
    </row>
    <row r="18" spans="1:33">
      <c r="A18" s="1">
        <v>7</v>
      </c>
      <c r="B18" s="12" t="s">
        <v>39</v>
      </c>
      <c r="D18">
        <v>7</v>
      </c>
      <c r="E18">
        <v>28</v>
      </c>
      <c r="F18" s="3">
        <f t="shared" si="3"/>
        <v>170</v>
      </c>
      <c r="G18" s="3" t="str">
        <f t="shared" si="0"/>
        <v>sec.</v>
      </c>
      <c r="H18" s="1" t="s">
        <v>30</v>
      </c>
      <c r="J18" t="s">
        <v>14</v>
      </c>
      <c r="W18" s="3" t="str">
        <f t="shared" si="1"/>
        <v/>
      </c>
      <c r="X18" s="3">
        <f t="shared" si="2"/>
        <v>170</v>
      </c>
      <c r="AF18" t="s">
        <v>26</v>
      </c>
      <c r="AG18">
        <v>8</v>
      </c>
    </row>
    <row r="19" spans="1:33">
      <c r="A19" s="1">
        <v>8</v>
      </c>
      <c r="B19" s="12" t="s">
        <v>40</v>
      </c>
      <c r="D19">
        <v>8</v>
      </c>
      <c r="E19">
        <v>1</v>
      </c>
      <c r="F19" s="3">
        <f t="shared" si="3"/>
        <v>33</v>
      </c>
      <c r="G19" s="3" t="str">
        <f t="shared" si="0"/>
        <v>sec.</v>
      </c>
      <c r="H19" s="1" t="s">
        <v>30</v>
      </c>
      <c r="J19" t="s">
        <v>29</v>
      </c>
      <c r="W19" s="3" t="str">
        <f t="shared" si="1"/>
        <v/>
      </c>
      <c r="X19" s="3">
        <f t="shared" si="2"/>
        <v>33</v>
      </c>
      <c r="AG19">
        <v>9</v>
      </c>
    </row>
    <row r="20" spans="1:33">
      <c r="A20" s="1">
        <v>9</v>
      </c>
      <c r="B20" s="12" t="s">
        <v>41</v>
      </c>
      <c r="D20">
        <v>9</v>
      </c>
      <c r="E20">
        <v>15</v>
      </c>
      <c r="F20" s="3">
        <f t="shared" si="3"/>
        <v>74</v>
      </c>
      <c r="G20" s="3" t="str">
        <f t="shared" si="0"/>
        <v>sec.</v>
      </c>
      <c r="H20" s="1" t="s">
        <v>15</v>
      </c>
      <c r="J20" t="s">
        <v>29</v>
      </c>
      <c r="W20" s="3">
        <f t="shared" si="1"/>
        <v>74</v>
      </c>
      <c r="X20" s="3" t="str">
        <f t="shared" si="2"/>
        <v/>
      </c>
      <c r="AG20">
        <v>10</v>
      </c>
    </row>
    <row r="21" spans="1:33">
      <c r="A21" s="1">
        <v>10</v>
      </c>
      <c r="B21" s="12" t="s">
        <v>42</v>
      </c>
      <c r="D21">
        <v>10</v>
      </c>
      <c r="E21">
        <v>21</v>
      </c>
      <c r="F21" s="3">
        <f t="shared" si="3"/>
        <v>66</v>
      </c>
      <c r="G21" s="3" t="str">
        <f t="shared" si="0"/>
        <v>sec.</v>
      </c>
      <c r="H21" s="1" t="s">
        <v>30</v>
      </c>
      <c r="J21" t="s">
        <v>29</v>
      </c>
      <c r="W21" s="3" t="str">
        <f t="shared" si="1"/>
        <v/>
      </c>
      <c r="X21" s="3">
        <f t="shared" si="2"/>
        <v>66</v>
      </c>
      <c r="AG21">
        <v>11</v>
      </c>
    </row>
    <row r="22" spans="1:33">
      <c r="A22" s="1">
        <v>11</v>
      </c>
      <c r="B22" s="12" t="s">
        <v>43</v>
      </c>
      <c r="D22">
        <v>11</v>
      </c>
      <c r="E22">
        <v>6</v>
      </c>
      <c r="F22" s="3">
        <f t="shared" si="3"/>
        <v>45</v>
      </c>
      <c r="G22" s="3" t="str">
        <f t="shared" si="0"/>
        <v>sec.</v>
      </c>
      <c r="H22" s="1" t="s">
        <v>30</v>
      </c>
      <c r="J22" t="s">
        <v>14</v>
      </c>
      <c r="W22" s="3" t="str">
        <f t="shared" si="1"/>
        <v/>
      </c>
      <c r="X22" s="3">
        <f t="shared" si="2"/>
        <v>45</v>
      </c>
      <c r="AG22">
        <v>12</v>
      </c>
    </row>
    <row r="23" spans="1:33">
      <c r="A23" s="1">
        <v>12</v>
      </c>
      <c r="B23" s="12" t="s">
        <v>44</v>
      </c>
      <c r="D23">
        <v>17</v>
      </c>
      <c r="F23" s="3">
        <f t="shared" si="3"/>
        <v>354</v>
      </c>
      <c r="G23" s="3" t="str">
        <f t="shared" si="0"/>
        <v>sec.</v>
      </c>
      <c r="H23" s="1" t="s">
        <v>30</v>
      </c>
      <c r="J23" t="s">
        <v>29</v>
      </c>
      <c r="W23" s="3" t="str">
        <f t="shared" si="1"/>
        <v/>
      </c>
      <c r="X23" s="3">
        <f t="shared" si="2"/>
        <v>354</v>
      </c>
      <c r="AG23">
        <v>13</v>
      </c>
    </row>
    <row r="24" spans="1:33">
      <c r="A24" s="1">
        <v>13</v>
      </c>
      <c r="B24" s="12" t="s">
        <v>45</v>
      </c>
      <c r="D24">
        <v>19</v>
      </c>
      <c r="F24" s="3">
        <f t="shared" si="3"/>
        <v>120</v>
      </c>
      <c r="G24" s="3" t="str">
        <f>+IF(B24="","","sec.")</f>
        <v>sec.</v>
      </c>
      <c r="H24" s="1" t="s">
        <v>15</v>
      </c>
      <c r="J24" t="s">
        <v>29</v>
      </c>
      <c r="W24" s="3">
        <f t="shared" si="1"/>
        <v>120</v>
      </c>
      <c r="X24" s="3" t="str">
        <f t="shared" si="2"/>
        <v/>
      </c>
      <c r="AG24">
        <v>14</v>
      </c>
    </row>
    <row r="25" spans="1:33">
      <c r="A25" s="1">
        <v>14</v>
      </c>
      <c r="B25" s="12" t="s">
        <v>46</v>
      </c>
      <c r="D25">
        <v>19</v>
      </c>
      <c r="E25">
        <v>45</v>
      </c>
      <c r="F25" s="3">
        <f t="shared" si="3"/>
        <v>45</v>
      </c>
      <c r="G25" s="3" t="str">
        <f>+IF(B25="","","sec.")</f>
        <v>sec.</v>
      </c>
      <c r="H25" s="1" t="s">
        <v>30</v>
      </c>
      <c r="J25" t="s">
        <v>14</v>
      </c>
      <c r="W25" s="3" t="str">
        <f t="shared" si="1"/>
        <v/>
      </c>
      <c r="X25" s="3">
        <f t="shared" si="2"/>
        <v>45</v>
      </c>
      <c r="AG25">
        <v>15</v>
      </c>
    </row>
    <row r="26" spans="1:33">
      <c r="A26" s="1">
        <v>15</v>
      </c>
      <c r="B26" s="12" t="s">
        <v>47</v>
      </c>
      <c r="D26">
        <v>20</v>
      </c>
      <c r="E26">
        <v>45</v>
      </c>
      <c r="F26" s="3">
        <f t="shared" si="3"/>
        <v>60</v>
      </c>
      <c r="G26" s="3" t="str">
        <f t="shared" si="0"/>
        <v>sec.</v>
      </c>
      <c r="H26" s="1" t="s">
        <v>30</v>
      </c>
      <c r="J26" t="s">
        <v>29</v>
      </c>
      <c r="W26" s="3" t="str">
        <f t="shared" si="1"/>
        <v/>
      </c>
      <c r="X26" s="3">
        <f t="shared" si="2"/>
        <v>60</v>
      </c>
      <c r="AG26">
        <v>16</v>
      </c>
    </row>
    <row r="27" spans="1:33">
      <c r="A27" s="1">
        <v>16</v>
      </c>
      <c r="B27" s="12" t="s">
        <v>48</v>
      </c>
      <c r="D27">
        <v>22</v>
      </c>
      <c r="E27">
        <v>17</v>
      </c>
      <c r="F27" s="3">
        <f t="shared" si="3"/>
        <v>92</v>
      </c>
      <c r="G27" s="3" t="str">
        <f t="shared" si="0"/>
        <v>sec.</v>
      </c>
      <c r="H27" s="1" t="s">
        <v>15</v>
      </c>
      <c r="J27" t="s">
        <v>29</v>
      </c>
      <c r="W27" s="3">
        <f t="shared" si="1"/>
        <v>92</v>
      </c>
      <c r="X27" s="3" t="str">
        <f t="shared" si="2"/>
        <v/>
      </c>
      <c r="AG27">
        <v>17</v>
      </c>
    </row>
    <row r="28" spans="1:33">
      <c r="A28" s="1">
        <v>17</v>
      </c>
      <c r="B28" s="12" t="s">
        <v>49</v>
      </c>
      <c r="D28">
        <v>23</v>
      </c>
      <c r="E28">
        <v>33</v>
      </c>
      <c r="F28" s="3">
        <f t="shared" si="3"/>
        <v>76</v>
      </c>
      <c r="G28" s="3" t="str">
        <f t="shared" si="0"/>
        <v>sec.</v>
      </c>
      <c r="H28" s="1" t="s">
        <v>15</v>
      </c>
      <c r="J28" t="s">
        <v>29</v>
      </c>
      <c r="W28" s="3">
        <f t="shared" si="1"/>
        <v>76</v>
      </c>
      <c r="X28" s="3" t="str">
        <f t="shared" si="2"/>
        <v/>
      </c>
      <c r="AG28">
        <v>18</v>
      </c>
    </row>
    <row r="29" spans="1:33">
      <c r="A29" s="1">
        <v>18</v>
      </c>
      <c r="B29" s="12" t="s">
        <v>50</v>
      </c>
      <c r="D29">
        <v>23</v>
      </c>
      <c r="E29">
        <v>47</v>
      </c>
      <c r="F29" s="3">
        <f t="shared" si="3"/>
        <v>14</v>
      </c>
      <c r="G29" s="3" t="str">
        <f t="shared" si="0"/>
        <v>sec.</v>
      </c>
      <c r="H29" s="1" t="s">
        <v>15</v>
      </c>
      <c r="J29" t="s">
        <v>29</v>
      </c>
      <c r="W29" s="3">
        <f t="shared" si="1"/>
        <v>14</v>
      </c>
      <c r="X29" s="3" t="str">
        <f t="shared" si="2"/>
        <v/>
      </c>
      <c r="AG29">
        <v>19</v>
      </c>
    </row>
    <row r="30" spans="1:33">
      <c r="A30" s="1">
        <v>19</v>
      </c>
      <c r="B30" s="12" t="s">
        <v>51</v>
      </c>
      <c r="D30">
        <v>24</v>
      </c>
      <c r="E30">
        <v>21</v>
      </c>
      <c r="F30" s="3">
        <f t="shared" si="3"/>
        <v>34</v>
      </c>
      <c r="G30" s="3" t="str">
        <f t="shared" si="0"/>
        <v>sec.</v>
      </c>
      <c r="H30" s="1" t="s">
        <v>15</v>
      </c>
      <c r="J30" t="s">
        <v>29</v>
      </c>
      <c r="W30" s="3">
        <f t="shared" si="1"/>
        <v>34</v>
      </c>
      <c r="X30" s="3" t="str">
        <f t="shared" si="2"/>
        <v/>
      </c>
      <c r="AG30">
        <v>20</v>
      </c>
    </row>
    <row r="31" spans="1:33">
      <c r="A31" s="1">
        <v>20</v>
      </c>
      <c r="B31" s="12" t="s">
        <v>52</v>
      </c>
      <c r="D31">
        <v>25</v>
      </c>
      <c r="E31">
        <v>20</v>
      </c>
      <c r="F31" s="3">
        <f t="shared" si="3"/>
        <v>59</v>
      </c>
      <c r="G31" s="3" t="str">
        <f t="shared" si="0"/>
        <v>sec.</v>
      </c>
      <c r="H31" s="1" t="s">
        <v>15</v>
      </c>
      <c r="J31" t="s">
        <v>29</v>
      </c>
      <c r="W31" s="3">
        <f t="shared" si="1"/>
        <v>59</v>
      </c>
      <c r="X31" s="3" t="str">
        <f t="shared" si="2"/>
        <v/>
      </c>
      <c r="AG31">
        <v>21</v>
      </c>
    </row>
    <row r="32" spans="1:33">
      <c r="A32" s="1">
        <v>21</v>
      </c>
      <c r="B32" s="12" t="s">
        <v>50</v>
      </c>
      <c r="D32">
        <v>25</v>
      </c>
      <c r="E32">
        <v>46</v>
      </c>
      <c r="F32" s="3">
        <f t="shared" si="3"/>
        <v>26</v>
      </c>
      <c r="G32" s="3" t="str">
        <f t="shared" si="0"/>
        <v>sec.</v>
      </c>
      <c r="H32" s="1" t="s">
        <v>15</v>
      </c>
      <c r="J32" t="s">
        <v>29</v>
      </c>
      <c r="W32" s="3"/>
      <c r="X32" s="3"/>
      <c r="AG32">
        <f t="shared" ref="AG32:AG49" si="4">AG31+1</f>
        <v>22</v>
      </c>
    </row>
    <row r="33" spans="1:33">
      <c r="A33" s="1">
        <v>22</v>
      </c>
      <c r="B33" s="12" t="s">
        <v>53</v>
      </c>
      <c r="D33">
        <v>26</v>
      </c>
      <c r="E33">
        <v>24</v>
      </c>
      <c r="F33" s="3">
        <f t="shared" si="3"/>
        <v>38</v>
      </c>
      <c r="G33" s="3" t="str">
        <f t="shared" si="0"/>
        <v>sec.</v>
      </c>
      <c r="H33" s="1" t="s">
        <v>15</v>
      </c>
      <c r="J33" t="s">
        <v>29</v>
      </c>
      <c r="W33" s="3"/>
      <c r="X33" s="3"/>
      <c r="AG33">
        <f t="shared" si="4"/>
        <v>23</v>
      </c>
    </row>
    <row r="34" spans="1:33">
      <c r="A34" s="1">
        <v>23</v>
      </c>
      <c r="B34" s="12" t="s">
        <v>52</v>
      </c>
      <c r="D34">
        <v>27</v>
      </c>
      <c r="F34" s="3">
        <f t="shared" si="3"/>
        <v>36</v>
      </c>
      <c r="G34" s="3" t="str">
        <f t="shared" si="0"/>
        <v>sec.</v>
      </c>
      <c r="H34" s="1" t="s">
        <v>15</v>
      </c>
      <c r="J34" t="s">
        <v>29</v>
      </c>
      <c r="W34" s="3"/>
      <c r="X34" s="3"/>
      <c r="AG34">
        <f t="shared" si="4"/>
        <v>24</v>
      </c>
    </row>
    <row r="35" spans="1:33">
      <c r="A35" s="1">
        <v>24</v>
      </c>
      <c r="B35" s="12" t="s">
        <v>50</v>
      </c>
      <c r="D35">
        <v>27</v>
      </c>
      <c r="E35">
        <v>23</v>
      </c>
      <c r="F35" s="3">
        <f t="shared" si="3"/>
        <v>23</v>
      </c>
      <c r="G35" s="3" t="str">
        <f t="shared" si="0"/>
        <v>sec.</v>
      </c>
      <c r="H35" s="1" t="s">
        <v>15</v>
      </c>
      <c r="J35" t="s">
        <v>29</v>
      </c>
      <c r="W35" s="3"/>
      <c r="X35" s="3"/>
      <c r="AG35">
        <f t="shared" si="4"/>
        <v>25</v>
      </c>
    </row>
    <row r="36" spans="1:33">
      <c r="A36" s="1">
        <v>25</v>
      </c>
      <c r="B36" s="12" t="s">
        <v>54</v>
      </c>
      <c r="D36">
        <v>32</v>
      </c>
      <c r="E36">
        <v>40</v>
      </c>
      <c r="F36" s="60">
        <f t="shared" si="3"/>
        <v>317</v>
      </c>
      <c r="G36" s="3" t="str">
        <f t="shared" si="0"/>
        <v>sec.</v>
      </c>
      <c r="H36" s="1" t="s">
        <v>30</v>
      </c>
      <c r="J36" t="s">
        <v>29</v>
      </c>
      <c r="W36" s="3"/>
      <c r="X36" s="3"/>
      <c r="AG36">
        <f t="shared" si="4"/>
        <v>26</v>
      </c>
    </row>
    <row r="37" spans="1:33">
      <c r="A37" s="1">
        <v>26</v>
      </c>
      <c r="B37" s="12" t="s">
        <v>55</v>
      </c>
      <c r="D37">
        <v>33</v>
      </c>
      <c r="E37">
        <v>27</v>
      </c>
      <c r="F37" s="3">
        <f t="shared" si="3"/>
        <v>47</v>
      </c>
      <c r="G37" s="3" t="str">
        <f t="shared" si="0"/>
        <v>sec.</v>
      </c>
      <c r="H37" s="1" t="s">
        <v>15</v>
      </c>
      <c r="J37" t="s">
        <v>29</v>
      </c>
      <c r="W37" s="3"/>
      <c r="X37" s="3"/>
      <c r="AG37">
        <f t="shared" si="4"/>
        <v>27</v>
      </c>
    </row>
    <row r="38" spans="1:33">
      <c r="A38" s="1">
        <v>27</v>
      </c>
      <c r="B38" s="12" t="s">
        <v>56</v>
      </c>
      <c r="D38">
        <v>38</v>
      </c>
      <c r="F38" s="3">
        <f t="shared" si="3"/>
        <v>273</v>
      </c>
      <c r="G38" s="3" t="str">
        <f t="shared" si="0"/>
        <v>sec.</v>
      </c>
      <c r="H38" s="1" t="s">
        <v>15</v>
      </c>
      <c r="J38" t="s">
        <v>29</v>
      </c>
      <c r="W38" s="3"/>
      <c r="X38" s="3"/>
      <c r="AG38">
        <f t="shared" si="4"/>
        <v>28</v>
      </c>
    </row>
    <row r="39" spans="1:33">
      <c r="A39" s="1">
        <v>28</v>
      </c>
      <c r="B39" s="12" t="s">
        <v>57</v>
      </c>
      <c r="D39">
        <v>39</v>
      </c>
      <c r="E39">
        <v>12</v>
      </c>
      <c r="F39" s="3">
        <f t="shared" si="3"/>
        <v>72</v>
      </c>
      <c r="G39" s="3" t="str">
        <f t="shared" si="0"/>
        <v>sec.</v>
      </c>
      <c r="H39" s="1" t="s">
        <v>30</v>
      </c>
      <c r="J39" t="s">
        <v>29</v>
      </c>
      <c r="W39" s="3"/>
      <c r="X39" s="3"/>
      <c r="AG39">
        <f t="shared" si="4"/>
        <v>29</v>
      </c>
    </row>
    <row r="40" spans="1:33">
      <c r="A40" s="1">
        <f t="shared" ref="A40:A85" si="5">+A39+1</f>
        <v>29</v>
      </c>
      <c r="B40" s="12" t="s">
        <v>58</v>
      </c>
      <c r="D40">
        <v>41</v>
      </c>
      <c r="E40">
        <v>26</v>
      </c>
      <c r="F40" s="3">
        <f t="shared" si="3"/>
        <v>134</v>
      </c>
      <c r="G40" s="3" t="str">
        <f t="shared" si="0"/>
        <v>sec.</v>
      </c>
      <c r="H40" s="1" t="s">
        <v>30</v>
      </c>
      <c r="J40" t="s">
        <v>14</v>
      </c>
      <c r="W40" s="3"/>
      <c r="X40" s="3"/>
      <c r="AG40">
        <f t="shared" si="4"/>
        <v>30</v>
      </c>
    </row>
    <row r="41" spans="1:33">
      <c r="A41" s="1">
        <f t="shared" si="5"/>
        <v>30</v>
      </c>
      <c r="B41" s="12" t="s">
        <v>59</v>
      </c>
      <c r="D41">
        <v>42</v>
      </c>
      <c r="E41">
        <v>28</v>
      </c>
      <c r="F41" s="3">
        <f t="shared" si="3"/>
        <v>62</v>
      </c>
      <c r="G41" s="3" t="str">
        <f t="shared" si="0"/>
        <v>sec.</v>
      </c>
      <c r="H41" s="1" t="s">
        <v>30</v>
      </c>
      <c r="J41" t="s">
        <v>29</v>
      </c>
      <c r="W41" s="3"/>
      <c r="X41" s="3"/>
      <c r="AG41">
        <f t="shared" si="4"/>
        <v>31</v>
      </c>
    </row>
    <row r="42" spans="1:33">
      <c r="A42" s="1">
        <f t="shared" si="5"/>
        <v>31</v>
      </c>
      <c r="B42" s="12" t="s">
        <v>60</v>
      </c>
      <c r="D42">
        <v>47</v>
      </c>
      <c r="E42">
        <v>56</v>
      </c>
      <c r="F42" s="3">
        <f t="shared" si="3"/>
        <v>328</v>
      </c>
      <c r="G42" s="3" t="str">
        <f t="shared" si="0"/>
        <v>sec.</v>
      </c>
      <c r="H42" s="1" t="s">
        <v>30</v>
      </c>
      <c r="J42" t="s">
        <v>14</v>
      </c>
      <c r="W42" s="3"/>
      <c r="X42" s="3"/>
      <c r="AG42">
        <f t="shared" si="4"/>
        <v>32</v>
      </c>
    </row>
    <row r="43" spans="1:33">
      <c r="A43" s="1">
        <f t="shared" si="5"/>
        <v>32</v>
      </c>
      <c r="B43" s="12" t="s">
        <v>61</v>
      </c>
      <c r="D43">
        <v>49</v>
      </c>
      <c r="E43">
        <v>10</v>
      </c>
      <c r="F43" s="60">
        <f t="shared" si="3"/>
        <v>74</v>
      </c>
      <c r="G43" s="3" t="str">
        <f t="shared" si="0"/>
        <v>sec.</v>
      </c>
      <c r="H43" s="1" t="s">
        <v>30</v>
      </c>
      <c r="J43" t="s">
        <v>14</v>
      </c>
      <c r="W43" s="3"/>
      <c r="X43" s="3"/>
      <c r="AG43">
        <f t="shared" si="4"/>
        <v>33</v>
      </c>
    </row>
    <row r="44" spans="1:33">
      <c r="A44" s="1">
        <f t="shared" si="5"/>
        <v>33</v>
      </c>
      <c r="B44" s="12" t="s">
        <v>62</v>
      </c>
      <c r="D44">
        <v>49</v>
      </c>
      <c r="E44">
        <v>40</v>
      </c>
      <c r="F44" s="60">
        <f t="shared" si="3"/>
        <v>30</v>
      </c>
      <c r="G44" s="3" t="str">
        <f t="shared" si="0"/>
        <v>sec.</v>
      </c>
      <c r="H44" s="1" t="s">
        <v>30</v>
      </c>
      <c r="J44" t="s">
        <v>14</v>
      </c>
      <c r="W44" s="3"/>
      <c r="X44" s="3"/>
      <c r="AG44">
        <f t="shared" si="4"/>
        <v>34</v>
      </c>
    </row>
    <row r="45" spans="1:33">
      <c r="A45" s="1">
        <f t="shared" si="5"/>
        <v>34</v>
      </c>
      <c r="B45" s="12" t="s">
        <v>63</v>
      </c>
      <c r="D45">
        <v>52</v>
      </c>
      <c r="F45" s="3">
        <f t="shared" si="3"/>
        <v>140</v>
      </c>
      <c r="G45" s="3" t="str">
        <f t="shared" si="0"/>
        <v>sec.</v>
      </c>
      <c r="H45" s="1" t="s">
        <v>30</v>
      </c>
      <c r="J45" t="s">
        <v>14</v>
      </c>
      <c r="W45" s="3"/>
      <c r="X45" s="3"/>
      <c r="AG45">
        <f t="shared" si="4"/>
        <v>35</v>
      </c>
    </row>
    <row r="46" spans="1:33">
      <c r="A46" s="1">
        <f t="shared" si="5"/>
        <v>35</v>
      </c>
      <c r="B46" s="12" t="s">
        <v>64</v>
      </c>
      <c r="D46">
        <v>53</v>
      </c>
      <c r="E46">
        <v>8</v>
      </c>
      <c r="F46" s="60">
        <f t="shared" si="3"/>
        <v>68</v>
      </c>
      <c r="G46" s="3" t="str">
        <f t="shared" si="0"/>
        <v>sec.</v>
      </c>
      <c r="H46" s="1" t="s">
        <v>30</v>
      </c>
      <c r="J46" t="s">
        <v>14</v>
      </c>
      <c r="W46" s="3"/>
      <c r="X46" s="3"/>
      <c r="AG46">
        <f t="shared" si="4"/>
        <v>36</v>
      </c>
    </row>
    <row r="47" spans="1:33">
      <c r="A47" s="1">
        <f t="shared" si="5"/>
        <v>36</v>
      </c>
      <c r="B47" s="12" t="s">
        <v>65</v>
      </c>
      <c r="D47">
        <v>55</v>
      </c>
      <c r="E47">
        <v>10</v>
      </c>
      <c r="F47" s="60">
        <f t="shared" si="3"/>
        <v>122</v>
      </c>
      <c r="G47" s="3" t="str">
        <f t="shared" si="0"/>
        <v>sec.</v>
      </c>
      <c r="H47" s="1" t="s">
        <v>30</v>
      </c>
      <c r="J47" t="s">
        <v>14</v>
      </c>
      <c r="W47" s="3"/>
      <c r="X47" s="3"/>
      <c r="AG47">
        <f t="shared" si="4"/>
        <v>37</v>
      </c>
    </row>
    <row r="48" spans="1:33">
      <c r="A48" s="1">
        <f t="shared" si="5"/>
        <v>37</v>
      </c>
      <c r="B48" s="12" t="s">
        <v>66</v>
      </c>
      <c r="D48">
        <v>58</v>
      </c>
      <c r="E48">
        <v>20</v>
      </c>
      <c r="F48" s="60">
        <f t="shared" si="3"/>
        <v>190</v>
      </c>
      <c r="G48" s="3" t="str">
        <f t="shared" si="0"/>
        <v>sec.</v>
      </c>
      <c r="H48" s="1" t="s">
        <v>30</v>
      </c>
      <c r="J48" t="s">
        <v>14</v>
      </c>
      <c r="W48" s="3"/>
      <c r="X48" s="3"/>
      <c r="AG48">
        <f t="shared" si="4"/>
        <v>38</v>
      </c>
    </row>
    <row r="49" spans="1:33">
      <c r="A49" s="1">
        <f t="shared" si="5"/>
        <v>38</v>
      </c>
      <c r="B49" s="12" t="s">
        <v>67</v>
      </c>
      <c r="C49">
        <v>1</v>
      </c>
      <c r="D49">
        <v>4</v>
      </c>
      <c r="E49">
        <v>33</v>
      </c>
      <c r="F49" s="60">
        <f t="shared" si="3"/>
        <v>373</v>
      </c>
      <c r="G49" s="3" t="str">
        <f t="shared" si="0"/>
        <v>sec.</v>
      </c>
      <c r="H49" s="1" t="s">
        <v>30</v>
      </c>
      <c r="J49" t="s">
        <v>14</v>
      </c>
      <c r="W49" s="3"/>
      <c r="X49" s="3"/>
      <c r="AG49">
        <f t="shared" si="4"/>
        <v>39</v>
      </c>
    </row>
    <row r="50" spans="1:33">
      <c r="A50" s="1">
        <f t="shared" si="5"/>
        <v>39</v>
      </c>
      <c r="F50" s="3">
        <f t="shared" si="3"/>
        <v>-3873</v>
      </c>
      <c r="G50" s="3" t="str">
        <f t="shared" si="0"/>
        <v/>
      </c>
      <c r="H50" s="1"/>
      <c r="W50" s="3"/>
      <c r="X50" s="3"/>
      <c r="AG50">
        <v>40</v>
      </c>
    </row>
    <row r="51" spans="1:33">
      <c r="A51" s="1">
        <f t="shared" si="5"/>
        <v>40</v>
      </c>
      <c r="F51" s="3">
        <f t="shared" si="3"/>
        <v>0</v>
      </c>
      <c r="G51" s="3" t="str">
        <f t="shared" si="0"/>
        <v/>
      </c>
      <c r="H51" s="1"/>
      <c r="W51" s="3"/>
      <c r="X51" s="3"/>
      <c r="AG51">
        <v>41</v>
      </c>
    </row>
    <row r="52" spans="1:33">
      <c r="A52" s="1">
        <f t="shared" si="5"/>
        <v>41</v>
      </c>
      <c r="F52" s="3">
        <f t="shared" si="3"/>
        <v>0</v>
      </c>
      <c r="G52" s="3" t="str">
        <f t="shared" si="0"/>
        <v/>
      </c>
      <c r="H52" s="1"/>
      <c r="W52" s="3"/>
      <c r="X52" s="3"/>
      <c r="AG52">
        <v>42</v>
      </c>
    </row>
    <row r="53" spans="1:33">
      <c r="A53" s="1">
        <f t="shared" si="5"/>
        <v>42</v>
      </c>
      <c r="F53" s="3">
        <f t="shared" si="3"/>
        <v>0</v>
      </c>
      <c r="G53" s="3" t="str">
        <f t="shared" si="0"/>
        <v/>
      </c>
      <c r="H53" s="1"/>
      <c r="W53" s="3"/>
      <c r="X53" s="3"/>
      <c r="AG53">
        <v>43</v>
      </c>
    </row>
    <row r="54" spans="1:33">
      <c r="A54" s="1">
        <f t="shared" si="5"/>
        <v>43</v>
      </c>
      <c r="F54" s="3">
        <f t="shared" si="3"/>
        <v>0</v>
      </c>
      <c r="G54" s="3" t="str">
        <f t="shared" si="0"/>
        <v/>
      </c>
      <c r="H54" s="1"/>
      <c r="W54" s="3"/>
      <c r="X54" s="3"/>
      <c r="AG54">
        <v>44</v>
      </c>
    </row>
    <row r="55" spans="1:33">
      <c r="A55" s="1">
        <f t="shared" si="5"/>
        <v>44</v>
      </c>
      <c r="F55" s="3">
        <f t="shared" si="3"/>
        <v>0</v>
      </c>
      <c r="G55" s="3" t="str">
        <f t="shared" si="0"/>
        <v/>
      </c>
      <c r="H55" s="1"/>
      <c r="W55" s="3"/>
      <c r="X55" s="3"/>
      <c r="AG55">
        <v>45</v>
      </c>
    </row>
    <row r="56" spans="1:33">
      <c r="A56" s="1">
        <f t="shared" si="5"/>
        <v>45</v>
      </c>
      <c r="F56" s="3">
        <f t="shared" si="3"/>
        <v>0</v>
      </c>
      <c r="G56" s="3" t="str">
        <f t="shared" si="0"/>
        <v/>
      </c>
      <c r="H56" s="1"/>
      <c r="W56" s="3"/>
      <c r="X56" s="3"/>
      <c r="AG56">
        <v>46</v>
      </c>
    </row>
    <row r="57" spans="1:33">
      <c r="A57" s="1">
        <f t="shared" si="5"/>
        <v>46</v>
      </c>
      <c r="F57" s="3">
        <f t="shared" si="3"/>
        <v>0</v>
      </c>
      <c r="G57" s="3" t="str">
        <f t="shared" si="0"/>
        <v/>
      </c>
      <c r="H57" s="1"/>
      <c r="W57" s="3"/>
      <c r="X57" s="3"/>
      <c r="AG57">
        <v>47</v>
      </c>
    </row>
    <row r="58" spans="1:33">
      <c r="A58" s="1">
        <f t="shared" si="5"/>
        <v>47</v>
      </c>
      <c r="F58" s="3">
        <f t="shared" si="3"/>
        <v>0</v>
      </c>
      <c r="G58" s="3" t="str">
        <f t="shared" si="0"/>
        <v/>
      </c>
      <c r="H58" s="1"/>
      <c r="W58" s="3"/>
      <c r="X58" s="3"/>
      <c r="AG58">
        <v>48</v>
      </c>
    </row>
    <row r="59" spans="1:33">
      <c r="A59" s="1">
        <f t="shared" si="5"/>
        <v>48</v>
      </c>
      <c r="F59" s="3">
        <f t="shared" si="3"/>
        <v>0</v>
      </c>
      <c r="G59" s="3" t="str">
        <f t="shared" si="0"/>
        <v/>
      </c>
      <c r="H59" s="1"/>
      <c r="W59" s="3"/>
      <c r="X59" s="3"/>
      <c r="AG59">
        <v>49</v>
      </c>
    </row>
    <row r="60" spans="1:33">
      <c r="A60" s="1">
        <f t="shared" si="5"/>
        <v>49</v>
      </c>
      <c r="F60" s="3">
        <f t="shared" si="3"/>
        <v>0</v>
      </c>
      <c r="G60" s="3" t="str">
        <f t="shared" si="0"/>
        <v/>
      </c>
      <c r="H60" s="1"/>
      <c r="W60" s="3"/>
      <c r="X60" s="3"/>
      <c r="AG60">
        <v>50</v>
      </c>
    </row>
    <row r="61" spans="1:33">
      <c r="A61" s="1">
        <f t="shared" si="5"/>
        <v>50</v>
      </c>
      <c r="F61" s="3">
        <f t="shared" si="3"/>
        <v>0</v>
      </c>
      <c r="G61" s="3" t="str">
        <f t="shared" si="0"/>
        <v/>
      </c>
      <c r="H61" s="1"/>
      <c r="W61" s="3"/>
      <c r="X61" s="3"/>
      <c r="AG61">
        <v>51</v>
      </c>
    </row>
    <row r="62" spans="1:33" ht="12" customHeight="1">
      <c r="A62" s="1">
        <f t="shared" si="5"/>
        <v>51</v>
      </c>
      <c r="F62" s="3">
        <f t="shared" si="3"/>
        <v>0</v>
      </c>
      <c r="G62" s="3" t="str">
        <f t="shared" si="0"/>
        <v/>
      </c>
      <c r="H62" s="1"/>
      <c r="W62" s="3"/>
      <c r="X62" s="3"/>
      <c r="AG62">
        <v>52</v>
      </c>
    </row>
    <row r="63" spans="1:33">
      <c r="A63" s="1">
        <f t="shared" si="5"/>
        <v>52</v>
      </c>
      <c r="F63" s="3">
        <f t="shared" si="3"/>
        <v>0</v>
      </c>
      <c r="G63" s="3" t="str">
        <f t="shared" si="0"/>
        <v/>
      </c>
      <c r="H63" s="1"/>
      <c r="W63" s="3"/>
      <c r="X63" s="3"/>
      <c r="AG63">
        <v>53</v>
      </c>
    </row>
    <row r="64" spans="1:33">
      <c r="A64" s="1">
        <f t="shared" si="5"/>
        <v>53</v>
      </c>
      <c r="F64" s="3">
        <f t="shared" si="3"/>
        <v>0</v>
      </c>
      <c r="G64" s="3" t="str">
        <f>+IF(B64="","","sec.")</f>
        <v/>
      </c>
      <c r="H64" s="1"/>
      <c r="W64" s="3"/>
      <c r="X64" s="3"/>
      <c r="AG64">
        <v>54</v>
      </c>
    </row>
    <row r="65" spans="1:33">
      <c r="A65" s="1">
        <f t="shared" si="5"/>
        <v>54</v>
      </c>
      <c r="F65" s="3">
        <f t="shared" si="3"/>
        <v>0</v>
      </c>
      <c r="G65" s="3" t="str">
        <f>+IF(B65="","","sec.")</f>
        <v/>
      </c>
      <c r="H65" s="1"/>
      <c r="W65" s="3"/>
      <c r="X65" s="3"/>
      <c r="AG65">
        <v>55</v>
      </c>
    </row>
    <row r="66" spans="1:33">
      <c r="A66" s="1">
        <f t="shared" si="5"/>
        <v>55</v>
      </c>
      <c r="F66" s="3">
        <f t="shared" si="3"/>
        <v>0</v>
      </c>
      <c r="G66" s="3" t="str">
        <f t="shared" si="0"/>
        <v/>
      </c>
      <c r="H66" s="1"/>
      <c r="W66" s="3"/>
      <c r="X66" s="3"/>
      <c r="AG66">
        <v>56</v>
      </c>
    </row>
    <row r="67" spans="1:33">
      <c r="A67" s="1">
        <f t="shared" si="5"/>
        <v>56</v>
      </c>
      <c r="F67" s="3">
        <f t="shared" si="3"/>
        <v>0</v>
      </c>
      <c r="G67" s="3" t="str">
        <f t="shared" si="0"/>
        <v/>
      </c>
      <c r="H67" s="1"/>
      <c r="W67" s="3"/>
      <c r="X67" s="3"/>
      <c r="AG67">
        <v>57</v>
      </c>
    </row>
    <row r="68" spans="1:33">
      <c r="A68" s="1">
        <f t="shared" si="5"/>
        <v>57</v>
      </c>
      <c r="F68" s="3">
        <f t="shared" si="3"/>
        <v>0</v>
      </c>
      <c r="G68" s="3" t="str">
        <f t="shared" si="0"/>
        <v/>
      </c>
      <c r="H68" s="1"/>
      <c r="W68" s="3"/>
      <c r="X68" s="3"/>
      <c r="AG68">
        <v>58</v>
      </c>
    </row>
    <row r="69" spans="1:33">
      <c r="A69" s="1">
        <f t="shared" si="5"/>
        <v>58</v>
      </c>
      <c r="F69" s="3">
        <f t="shared" si="3"/>
        <v>0</v>
      </c>
      <c r="G69" s="3" t="str">
        <f t="shared" si="0"/>
        <v/>
      </c>
      <c r="H69" s="1"/>
      <c r="W69" s="3"/>
      <c r="X69" s="3"/>
      <c r="AG69">
        <v>59</v>
      </c>
    </row>
    <row r="70" spans="1:33">
      <c r="A70" s="1">
        <f t="shared" si="5"/>
        <v>59</v>
      </c>
      <c r="F70" s="3"/>
      <c r="G70" s="3" t="str">
        <f t="shared" si="0"/>
        <v/>
      </c>
      <c r="H70" s="1"/>
      <c r="W70" s="3"/>
      <c r="X70" s="3"/>
      <c r="AG70">
        <v>60</v>
      </c>
    </row>
    <row r="71" spans="1:33">
      <c r="A71" s="1">
        <f t="shared" si="5"/>
        <v>60</v>
      </c>
      <c r="F71" s="3">
        <f t="shared" si="3"/>
        <v>0</v>
      </c>
      <c r="G71" s="3" t="str">
        <f t="shared" si="0"/>
        <v/>
      </c>
      <c r="H71" s="1"/>
      <c r="W71" s="3"/>
      <c r="X71" s="3"/>
    </row>
    <row r="72" spans="1:33">
      <c r="A72" s="1">
        <f t="shared" si="5"/>
        <v>61</v>
      </c>
      <c r="F72" s="3">
        <f t="shared" si="3"/>
        <v>0</v>
      </c>
      <c r="G72" s="3" t="str">
        <f t="shared" si="0"/>
        <v/>
      </c>
      <c r="H72" s="1"/>
      <c r="W72" s="3"/>
      <c r="X72" s="3"/>
    </row>
    <row r="73" spans="1:33">
      <c r="A73" s="1">
        <f t="shared" si="5"/>
        <v>62</v>
      </c>
      <c r="F73" s="3">
        <f t="shared" si="3"/>
        <v>0</v>
      </c>
      <c r="G73" s="3" t="str">
        <f t="shared" si="0"/>
        <v/>
      </c>
      <c r="H73" s="1"/>
      <c r="W73" s="3"/>
      <c r="X73" s="3"/>
    </row>
    <row r="74" spans="1:33">
      <c r="A74" s="1">
        <f t="shared" si="5"/>
        <v>63</v>
      </c>
      <c r="C74">
        <v>0</v>
      </c>
      <c r="D74">
        <v>0</v>
      </c>
      <c r="F74" s="3">
        <f t="shared" ref="F74" si="6">(C74*3600+D74*60+E74)-(D73*60+E73)</f>
        <v>0</v>
      </c>
      <c r="G74" s="3" t="str">
        <f t="shared" si="0"/>
        <v/>
      </c>
      <c r="H74" s="1"/>
      <c r="W74" s="3"/>
      <c r="X74" s="3"/>
    </row>
    <row r="75" spans="1:33">
      <c r="A75" s="1">
        <f t="shared" si="5"/>
        <v>64</v>
      </c>
      <c r="C75">
        <v>0</v>
      </c>
      <c r="D75">
        <v>0</v>
      </c>
      <c r="F75" s="3">
        <f t="shared" ref="F75:F76" si="7">(D75*60+E75)-(D74*60+E74)</f>
        <v>0</v>
      </c>
      <c r="G75" s="3" t="str">
        <f t="shared" si="0"/>
        <v/>
      </c>
      <c r="H75" s="1"/>
      <c r="W75" s="3"/>
      <c r="X75" s="3"/>
    </row>
    <row r="76" spans="1:33">
      <c r="A76" s="1">
        <f t="shared" si="5"/>
        <v>65</v>
      </c>
      <c r="C76">
        <v>0</v>
      </c>
      <c r="D76">
        <v>0</v>
      </c>
      <c r="F76" s="3">
        <f t="shared" si="7"/>
        <v>0</v>
      </c>
      <c r="G76" s="3" t="str">
        <f t="shared" ref="G76:G119" si="8">+IF(B76="","","sec.")</f>
        <v/>
      </c>
      <c r="H76" s="1"/>
      <c r="W76" s="3"/>
      <c r="X76" s="3"/>
    </row>
    <row r="77" spans="1:33">
      <c r="A77" s="1">
        <f t="shared" si="5"/>
        <v>66</v>
      </c>
      <c r="C77">
        <v>0</v>
      </c>
      <c r="D77">
        <v>0</v>
      </c>
      <c r="F77" s="3">
        <f t="shared" ref="F77:F85" si="9">(D77*60+E77)-(D76*60+E76)</f>
        <v>0</v>
      </c>
      <c r="G77" s="3" t="str">
        <f t="shared" ref="G77:G85" si="10">+IF(B77="","","sec.")</f>
        <v/>
      </c>
      <c r="H77" s="1"/>
      <c r="W77" s="3"/>
      <c r="X77" s="3"/>
    </row>
    <row r="78" spans="1:33">
      <c r="A78" s="1">
        <f t="shared" si="5"/>
        <v>67</v>
      </c>
      <c r="C78">
        <v>0</v>
      </c>
      <c r="D78">
        <v>0</v>
      </c>
      <c r="F78" s="3">
        <f t="shared" si="9"/>
        <v>0</v>
      </c>
      <c r="G78" s="3" t="str">
        <f t="shared" si="10"/>
        <v/>
      </c>
      <c r="H78" s="1"/>
      <c r="W78" s="3"/>
      <c r="X78" s="3"/>
    </row>
    <row r="79" spans="1:33">
      <c r="A79" s="1">
        <f t="shared" si="5"/>
        <v>68</v>
      </c>
      <c r="C79">
        <v>0</v>
      </c>
      <c r="D79">
        <v>0</v>
      </c>
      <c r="F79" s="3">
        <f t="shared" si="9"/>
        <v>0</v>
      </c>
      <c r="G79" s="3" t="str">
        <f t="shared" si="10"/>
        <v/>
      </c>
      <c r="H79" s="1"/>
      <c r="W79" s="3"/>
      <c r="X79" s="3"/>
    </row>
    <row r="80" spans="1:33">
      <c r="A80" s="1">
        <f t="shared" si="5"/>
        <v>69</v>
      </c>
      <c r="C80">
        <v>0</v>
      </c>
      <c r="D80">
        <v>0</v>
      </c>
      <c r="F80" s="3">
        <f t="shared" si="9"/>
        <v>0</v>
      </c>
      <c r="G80" s="3" t="str">
        <f t="shared" si="10"/>
        <v/>
      </c>
      <c r="H80" s="1"/>
      <c r="W80" s="3"/>
      <c r="X80" s="3"/>
    </row>
    <row r="81" spans="1:24">
      <c r="A81" s="1">
        <f t="shared" si="5"/>
        <v>70</v>
      </c>
      <c r="C81">
        <v>0</v>
      </c>
      <c r="D81">
        <v>0</v>
      </c>
      <c r="F81" s="3">
        <f t="shared" si="9"/>
        <v>0</v>
      </c>
      <c r="G81" s="3" t="str">
        <f t="shared" si="10"/>
        <v/>
      </c>
      <c r="H81" s="1"/>
      <c r="W81" s="3"/>
      <c r="X81" s="3"/>
    </row>
    <row r="82" spans="1:24">
      <c r="A82" s="1">
        <f t="shared" si="5"/>
        <v>71</v>
      </c>
      <c r="C82">
        <v>0</v>
      </c>
      <c r="D82">
        <v>0</v>
      </c>
      <c r="F82" s="3">
        <f t="shared" si="9"/>
        <v>0</v>
      </c>
      <c r="G82" s="3" t="str">
        <f t="shared" si="10"/>
        <v/>
      </c>
      <c r="H82" s="1"/>
      <c r="W82" s="3"/>
      <c r="X82" s="3"/>
    </row>
    <row r="83" spans="1:24">
      <c r="A83" s="1">
        <f t="shared" si="5"/>
        <v>72</v>
      </c>
      <c r="C83">
        <v>0</v>
      </c>
      <c r="D83">
        <v>0</v>
      </c>
      <c r="F83" s="3">
        <f t="shared" si="9"/>
        <v>0</v>
      </c>
      <c r="G83" s="3" t="str">
        <f t="shared" si="10"/>
        <v/>
      </c>
      <c r="H83" s="1"/>
      <c r="W83" s="3"/>
      <c r="X83" s="3"/>
    </row>
    <row r="84" spans="1:24">
      <c r="A84" s="1">
        <f t="shared" si="5"/>
        <v>73</v>
      </c>
      <c r="C84">
        <v>0</v>
      </c>
      <c r="D84">
        <v>0</v>
      </c>
      <c r="F84" s="3">
        <f t="shared" si="9"/>
        <v>0</v>
      </c>
      <c r="G84" s="3" t="str">
        <f t="shared" si="10"/>
        <v/>
      </c>
      <c r="H84" s="1"/>
      <c r="W84" s="3"/>
      <c r="X84" s="3"/>
    </row>
    <row r="85" spans="1:24">
      <c r="A85" s="1">
        <f t="shared" si="5"/>
        <v>74</v>
      </c>
      <c r="C85">
        <v>0</v>
      </c>
      <c r="D85">
        <v>0</v>
      </c>
      <c r="F85" s="3">
        <f t="shared" si="9"/>
        <v>0</v>
      </c>
      <c r="G85" s="3" t="str">
        <f t="shared" si="10"/>
        <v/>
      </c>
      <c r="H85" s="1"/>
      <c r="W85" s="3"/>
      <c r="X85" s="3"/>
    </row>
    <row r="86" spans="1:24">
      <c r="F86" s="3"/>
      <c r="G86" s="3"/>
      <c r="H86" s="1"/>
      <c r="W86" s="3"/>
      <c r="X86" s="3"/>
    </row>
    <row r="87" spans="1:24">
      <c r="F87">
        <f>SUM(F12:F62)</f>
        <v>0</v>
      </c>
      <c r="G87" s="3" t="str">
        <f t="shared" si="8"/>
        <v/>
      </c>
      <c r="W87" s="3"/>
      <c r="X87" s="3"/>
    </row>
    <row r="88" spans="1:24">
      <c r="I88" t="s">
        <v>68</v>
      </c>
      <c r="W88" s="3"/>
      <c r="X88" s="3"/>
    </row>
    <row r="89" spans="1:24">
      <c r="B89" s="5" t="s">
        <v>69</v>
      </c>
      <c r="C89" s="5"/>
      <c r="I89">
        <f>'Operator Set Analysis'!F77-'Assistant Set Analysis (2)'!F87</f>
        <v>4732</v>
      </c>
      <c r="J89" t="s">
        <v>70</v>
      </c>
      <c r="W89" s="3"/>
      <c r="X89" s="3"/>
    </row>
    <row r="90" spans="1:24">
      <c r="B90" t="s">
        <v>21</v>
      </c>
      <c r="C90" s="45">
        <f>SUMIF($I$12:$I$69, B90, $F$12:$F$69)</f>
        <v>0</v>
      </c>
      <c r="D90" s="45"/>
      <c r="E90" s="45"/>
      <c r="F90" t="s">
        <v>71</v>
      </c>
      <c r="G90" s="8" t="e">
        <f t="shared" ref="G90:G98" si="11">C90/(SUM($C$90:$E$98))</f>
        <v>#DIV/0!</v>
      </c>
    </row>
    <row r="91" spans="1:24">
      <c r="B91" t="s">
        <v>22</v>
      </c>
      <c r="C91" s="45">
        <f t="shared" ref="C91:C98" si="12">SUMIF($I$12:$I$69, B91, $F$12:$F$69)</f>
        <v>0</v>
      </c>
      <c r="D91" s="45"/>
      <c r="E91" s="45"/>
      <c r="F91" t="s">
        <v>71</v>
      </c>
      <c r="G91" s="8" t="e">
        <f t="shared" si="11"/>
        <v>#DIV/0!</v>
      </c>
    </row>
    <row r="92" spans="1:24">
      <c r="B92" t="s">
        <v>23</v>
      </c>
      <c r="C92" s="45">
        <f t="shared" si="12"/>
        <v>0</v>
      </c>
      <c r="D92" s="45"/>
      <c r="E92" s="45"/>
      <c r="F92" t="s">
        <v>71</v>
      </c>
      <c r="G92" s="8" t="e">
        <f t="shared" si="11"/>
        <v>#DIV/0!</v>
      </c>
    </row>
    <row r="93" spans="1:24">
      <c r="B93" t="s">
        <v>24</v>
      </c>
      <c r="C93" s="45">
        <f t="shared" si="12"/>
        <v>0</v>
      </c>
      <c r="D93" s="45"/>
      <c r="E93" s="45"/>
      <c r="F93" t="s">
        <v>71</v>
      </c>
      <c r="G93" s="8" t="e">
        <f t="shared" si="11"/>
        <v>#DIV/0!</v>
      </c>
    </row>
    <row r="94" spans="1:24">
      <c r="B94" t="s">
        <v>25</v>
      </c>
      <c r="C94" s="45">
        <f t="shared" si="12"/>
        <v>0</v>
      </c>
      <c r="D94" s="45"/>
      <c r="E94" s="45"/>
      <c r="F94" t="s">
        <v>71</v>
      </c>
      <c r="G94" s="8" t="e">
        <f t="shared" si="11"/>
        <v>#DIV/0!</v>
      </c>
    </row>
    <row r="95" spans="1:24">
      <c r="B95" t="s">
        <v>26</v>
      </c>
      <c r="C95" s="45">
        <f t="shared" si="12"/>
        <v>0</v>
      </c>
      <c r="D95" s="45"/>
      <c r="E95" s="45"/>
      <c r="F95" t="s">
        <v>71</v>
      </c>
      <c r="G95" s="8" t="e">
        <f t="shared" si="11"/>
        <v>#DIV/0!</v>
      </c>
    </row>
    <row r="96" spans="1:24">
      <c r="B96" t="s">
        <v>16</v>
      </c>
      <c r="C96" s="45">
        <f t="shared" si="12"/>
        <v>0</v>
      </c>
      <c r="D96" s="45"/>
      <c r="E96" s="45"/>
      <c r="F96" t="s">
        <v>71</v>
      </c>
      <c r="G96" s="8" t="e">
        <f t="shared" si="11"/>
        <v>#DIV/0!</v>
      </c>
    </row>
    <row r="97" spans="2:8">
      <c r="B97" t="s">
        <v>38</v>
      </c>
      <c r="C97" s="45">
        <f t="shared" si="12"/>
        <v>0</v>
      </c>
      <c r="D97" s="45"/>
      <c r="E97" s="45"/>
      <c r="F97" t="s">
        <v>71</v>
      </c>
      <c r="G97" s="8" t="e">
        <f t="shared" si="11"/>
        <v>#DIV/0!</v>
      </c>
    </row>
    <row r="98" spans="2:8">
      <c r="B98" t="s">
        <v>34</v>
      </c>
      <c r="C98" s="45">
        <f t="shared" si="12"/>
        <v>0</v>
      </c>
      <c r="D98" s="45"/>
      <c r="E98" s="45"/>
      <c r="F98" t="s">
        <v>71</v>
      </c>
      <c r="G98" s="8" t="e">
        <f t="shared" si="11"/>
        <v>#DIV/0!</v>
      </c>
    </row>
    <row r="100" spans="2:8">
      <c r="B100" t="s">
        <v>20</v>
      </c>
      <c r="C100" s="45">
        <f>SUMIF($J$12:$J$71, "yes", $F$12:$F$71)</f>
        <v>1797</v>
      </c>
      <c r="D100" s="45"/>
      <c r="E100" s="45"/>
      <c r="F100" t="s">
        <v>71</v>
      </c>
      <c r="G100" s="9">
        <f>C100/C101</f>
        <v>1.6277173913043479</v>
      </c>
      <c r="H100" s="9"/>
    </row>
    <row r="101" spans="2:8">
      <c r="B101" t="s">
        <v>27</v>
      </c>
      <c r="C101" s="45">
        <f>SUMIF($H$12:$H$70, "I", $F$12:$F$70)</f>
        <v>1104</v>
      </c>
      <c r="D101" s="45"/>
      <c r="E101" s="45"/>
      <c r="F101" t="s">
        <v>71</v>
      </c>
    </row>
    <row r="102" spans="2:8">
      <c r="B102" t="s">
        <v>28</v>
      </c>
      <c r="C102" s="45">
        <f>SUMIF($H$12:$H$70, "e", $F$12:$F$70)</f>
        <v>2769</v>
      </c>
      <c r="D102" s="45"/>
      <c r="E102" s="45"/>
      <c r="F102" t="s">
        <v>71</v>
      </c>
    </row>
    <row r="103" spans="2:8">
      <c r="B103" s="4" t="s">
        <v>72</v>
      </c>
      <c r="C103" s="1"/>
      <c r="D103" s="1"/>
      <c r="E103" s="1"/>
      <c r="F103" t="s">
        <v>71</v>
      </c>
      <c r="G103" s="7" t="e">
        <f>SUM(G90:G98)</f>
        <v>#DIV/0!</v>
      </c>
    </row>
  </sheetData>
  <mergeCells count="16">
    <mergeCell ref="C91:E91"/>
    <mergeCell ref="A1:J1"/>
    <mergeCell ref="B6:B7"/>
    <mergeCell ref="C10:E10"/>
    <mergeCell ref="H10:H11"/>
    <mergeCell ref="C90:E90"/>
    <mergeCell ref="C98:E98"/>
    <mergeCell ref="C100:E100"/>
    <mergeCell ref="C101:E101"/>
    <mergeCell ref="C102:E102"/>
    <mergeCell ref="C92:E92"/>
    <mergeCell ref="C93:E93"/>
    <mergeCell ref="C94:E94"/>
    <mergeCell ref="C95:E95"/>
    <mergeCell ref="C96:E96"/>
    <mergeCell ref="C97:E97"/>
  </mergeCells>
  <dataValidations count="7">
    <dataValidation type="list" allowBlank="1" showInputMessage="1" showErrorMessage="1" sqref="L12:L86" xr:uid="{00000000-0002-0000-0000-000000000000}">
      <formula1>$AF$11:$AF$16</formula1>
    </dataValidation>
    <dataValidation type="list" allowBlank="1" showInputMessage="1" showErrorMessage="1" sqref="E14:E86" xr:uid="{00000000-0002-0000-0000-000001000000}">
      <formula1>$AG$11:$AG$74</formula1>
    </dataValidation>
    <dataValidation type="list" allowBlank="1" showInputMessage="1" showErrorMessage="1" sqref="C7 C11:C86" xr:uid="{00000000-0002-0000-0000-000002000000}">
      <formula1>$AG$10:$AG$30</formula1>
    </dataValidation>
    <dataValidation type="list" allowBlank="1" showInputMessage="1" showErrorMessage="1" sqref="D7:E7 E11:E13 D11:D86" xr:uid="{00000000-0002-0000-0000-000003000000}">
      <formula1>$AG$10:$AG$74</formula1>
    </dataValidation>
    <dataValidation type="list" allowBlank="1" showInputMessage="1" showErrorMessage="1" sqref="H12:H86" xr:uid="{00000000-0002-0000-0000-000004000000}">
      <formula1>$AE$10:$AE$11</formula1>
    </dataValidation>
    <dataValidation type="list" allowBlank="1" showInputMessage="1" showErrorMessage="1" sqref="J12:J86" xr:uid="{00000000-0002-0000-0000-000005000000}">
      <formula1>$AD$10:$AD$11</formula1>
    </dataValidation>
    <dataValidation type="list" allowBlank="1" showInputMessage="1" showErrorMessage="1" sqref="I12:I86" xr:uid="{00000000-0002-0000-0000-000006000000}">
      <formula1>$AF$10:$AF$18</formula1>
    </dataValidation>
  </dataValidations>
  <pageMargins left="0.75" right="0.75" top="1" bottom="1" header="0.5" footer="0.5"/>
  <pageSetup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93"/>
  <sheetViews>
    <sheetView topLeftCell="J1" zoomScale="135" zoomScaleNormal="135" workbookViewId="0">
      <selection activeCell="J13" sqref="J13"/>
    </sheetView>
  </sheetViews>
  <sheetFormatPr defaultRowHeight="12.75"/>
  <cols>
    <col min="1" max="1" width="9.140625" style="1"/>
    <col min="2" max="2" width="34" customWidth="1"/>
    <col min="3" max="3" width="3.5703125" customWidth="1"/>
    <col min="4" max="4" width="4" customWidth="1"/>
    <col min="5" max="5" width="4.140625" customWidth="1"/>
    <col min="6" max="6" width="12.42578125" customWidth="1"/>
    <col min="7" max="7" width="7.42578125" customWidth="1"/>
    <col min="8" max="8" width="9.42578125" customWidth="1"/>
    <col min="9" max="9" width="17.7109375" customWidth="1"/>
    <col min="16" max="16" width="13.7109375" bestFit="1" customWidth="1"/>
    <col min="18" max="18" width="12" bestFit="1" customWidth="1"/>
    <col min="19" max="19" width="9.28515625" bestFit="1" customWidth="1"/>
    <col min="20" max="20" width="11.28515625" bestFit="1" customWidth="1"/>
    <col min="21" max="21" width="9.85546875" bestFit="1" customWidth="1"/>
    <col min="22" max="22" width="9.85546875" customWidth="1"/>
    <col min="27" max="27" width="13.42578125" customWidth="1"/>
    <col min="32" max="32" width="18.5703125" customWidth="1"/>
    <col min="33" max="33" width="4.5703125" customWidth="1"/>
  </cols>
  <sheetData>
    <row r="1" spans="1:33" ht="4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33">
      <c r="A2" s="1" t="s">
        <v>1</v>
      </c>
      <c r="B2" s="6">
        <v>39797</v>
      </c>
      <c r="F2" t="s">
        <v>2</v>
      </c>
    </row>
    <row r="3" spans="1:33">
      <c r="A3" s="1" t="s">
        <v>3</v>
      </c>
      <c r="B3" t="s">
        <v>4</v>
      </c>
      <c r="F3" t="s">
        <v>5</v>
      </c>
    </row>
    <row r="5" spans="1:33">
      <c r="B5" t="s">
        <v>6</v>
      </c>
    </row>
    <row r="6" spans="1:33">
      <c r="B6" s="47" t="s">
        <v>7</v>
      </c>
      <c r="C6" t="s">
        <v>8</v>
      </c>
      <c r="D6" t="s">
        <v>9</v>
      </c>
      <c r="E6" t="s">
        <v>10</v>
      </c>
    </row>
    <row r="7" spans="1:33">
      <c r="B7" s="47"/>
      <c r="C7">
        <v>0</v>
      </c>
      <c r="D7">
        <v>0</v>
      </c>
      <c r="E7">
        <v>0</v>
      </c>
    </row>
    <row r="10" spans="1:33">
      <c r="A10" s="2"/>
      <c r="B10" s="5"/>
      <c r="C10" s="48" t="s">
        <v>11</v>
      </c>
      <c r="D10" s="48"/>
      <c r="E10" s="48"/>
      <c r="F10" s="5" t="s">
        <v>12</v>
      </c>
      <c r="G10" s="5"/>
      <c r="H10" s="49" t="s">
        <v>13</v>
      </c>
      <c r="I10" s="5"/>
      <c r="J10" s="5"/>
      <c r="AD10" t="s">
        <v>14</v>
      </c>
      <c r="AE10" t="s">
        <v>15</v>
      </c>
      <c r="AF10" t="s">
        <v>16</v>
      </c>
      <c r="AG10">
        <v>0</v>
      </c>
    </row>
    <row r="11" spans="1:33" ht="14.25" customHeight="1">
      <c r="A11" s="2" t="s">
        <v>17</v>
      </c>
      <c r="B11" s="5" t="s">
        <v>18</v>
      </c>
      <c r="C11" s="5" t="s">
        <v>8</v>
      </c>
      <c r="D11" s="5" t="s">
        <v>9</v>
      </c>
      <c r="E11" s="5" t="s">
        <v>10</v>
      </c>
      <c r="F11" s="5"/>
      <c r="G11" s="5"/>
      <c r="H11" s="49"/>
      <c r="I11" s="5" t="s">
        <v>19</v>
      </c>
      <c r="J11" s="5" t="s">
        <v>20</v>
      </c>
      <c r="L11">
        <f>(D13*60+E13)-E12</f>
        <v>19</v>
      </c>
      <c r="O11" t="s">
        <v>21</v>
      </c>
      <c r="P11" t="s">
        <v>22</v>
      </c>
      <c r="Q11" t="s">
        <v>23</v>
      </c>
      <c r="R11" t="s">
        <v>24</v>
      </c>
      <c r="S11" t="s">
        <v>25</v>
      </c>
      <c r="T11" t="s">
        <v>21</v>
      </c>
      <c r="U11" t="s">
        <v>26</v>
      </c>
      <c r="V11" t="s">
        <v>20</v>
      </c>
      <c r="W11" t="s">
        <v>27</v>
      </c>
      <c r="X11" t="s">
        <v>28</v>
      </c>
      <c r="AD11" t="s">
        <v>29</v>
      </c>
      <c r="AE11" t="s">
        <v>30</v>
      </c>
      <c r="AF11" t="s">
        <v>22</v>
      </c>
      <c r="AG11">
        <v>1</v>
      </c>
    </row>
    <row r="12" spans="1:33">
      <c r="A12" s="1">
        <v>1</v>
      </c>
      <c r="B12" t="s">
        <v>73</v>
      </c>
      <c r="E12">
        <v>20</v>
      </c>
      <c r="F12" s="3">
        <f>IF((C12-C7)+(D12-D7)+(E12-E7)&gt;0,(C12-C7)*3600+(D12-D7)*60+(E12-E7),"")</f>
        <v>20</v>
      </c>
      <c r="G12" s="3" t="str">
        <f t="shared" ref="G12:G75" si="0">+IF(B12="","","sec.")</f>
        <v>sec.</v>
      </c>
      <c r="H12" s="1" t="s">
        <v>30</v>
      </c>
      <c r="I12" t="s">
        <v>23</v>
      </c>
      <c r="J12" t="s">
        <v>14</v>
      </c>
      <c r="V12">
        <f>IF(J12=$AD$10,F12)</f>
        <v>20</v>
      </c>
      <c r="W12" s="3" t="str">
        <f t="shared" ref="W12:W31" si="1">IF(H12=$AE$10,+F12,"")</f>
        <v/>
      </c>
      <c r="X12" s="3">
        <f t="shared" ref="X12:X31" si="2">IF(H12=$AE$11,+F12,"")</f>
        <v>20</v>
      </c>
      <c r="AF12" t="s">
        <v>23</v>
      </c>
      <c r="AG12">
        <v>2</v>
      </c>
    </row>
    <row r="13" spans="1:33">
      <c r="A13" s="1">
        <v>2</v>
      </c>
      <c r="B13" t="s">
        <v>74</v>
      </c>
      <c r="E13">
        <v>39</v>
      </c>
      <c r="F13" s="3">
        <f>(C13*3600+D13*60+E13)-(C12*3600+D12*60+E12)</f>
        <v>19</v>
      </c>
      <c r="G13" s="3" t="str">
        <f t="shared" si="0"/>
        <v>sec.</v>
      </c>
      <c r="H13" s="1" t="s">
        <v>30</v>
      </c>
      <c r="I13" t="s">
        <v>23</v>
      </c>
      <c r="W13" s="3" t="str">
        <f t="shared" si="1"/>
        <v/>
      </c>
      <c r="X13" s="3">
        <f t="shared" si="2"/>
        <v>19</v>
      </c>
      <c r="AF13" t="s">
        <v>24</v>
      </c>
      <c r="AG13">
        <v>3</v>
      </c>
    </row>
    <row r="14" spans="1:33">
      <c r="A14" s="1">
        <v>3</v>
      </c>
      <c r="B14" t="s">
        <v>75</v>
      </c>
      <c r="E14">
        <v>50</v>
      </c>
      <c r="F14" s="3">
        <f t="shared" ref="F14:F73" si="3">(C14*3600+D14*60+E14)-(C13*3600+D13*60+E13)</f>
        <v>11</v>
      </c>
      <c r="G14" s="3" t="str">
        <f t="shared" si="0"/>
        <v>sec.</v>
      </c>
      <c r="H14" s="1" t="s">
        <v>30</v>
      </c>
      <c r="I14" t="s">
        <v>23</v>
      </c>
      <c r="W14" s="3" t="str">
        <f t="shared" si="1"/>
        <v/>
      </c>
      <c r="X14" s="3">
        <f t="shared" si="2"/>
        <v>11</v>
      </c>
      <c r="AF14" t="s">
        <v>34</v>
      </c>
      <c r="AG14">
        <v>4</v>
      </c>
    </row>
    <row r="15" spans="1:33">
      <c r="A15" s="1">
        <v>4</v>
      </c>
      <c r="B15" t="s">
        <v>76</v>
      </c>
      <c r="D15">
        <v>2</v>
      </c>
      <c r="E15">
        <v>10</v>
      </c>
      <c r="F15" s="3">
        <f t="shared" si="3"/>
        <v>80</v>
      </c>
      <c r="G15" s="3" t="str">
        <f t="shared" si="0"/>
        <v>sec.</v>
      </c>
      <c r="H15" s="1" t="s">
        <v>15</v>
      </c>
      <c r="I15" t="s">
        <v>21</v>
      </c>
      <c r="W15" s="3">
        <f t="shared" si="1"/>
        <v>80</v>
      </c>
      <c r="X15" s="3" t="str">
        <f t="shared" si="2"/>
        <v/>
      </c>
      <c r="AF15" t="s">
        <v>25</v>
      </c>
      <c r="AG15">
        <v>5</v>
      </c>
    </row>
    <row r="16" spans="1:33">
      <c r="A16" s="1">
        <v>5</v>
      </c>
      <c r="B16" t="s">
        <v>77</v>
      </c>
      <c r="D16">
        <v>2</v>
      </c>
      <c r="E16">
        <v>52</v>
      </c>
      <c r="F16" s="3">
        <f t="shared" si="3"/>
        <v>42</v>
      </c>
      <c r="G16" s="3" t="str">
        <f t="shared" si="0"/>
        <v>sec.</v>
      </c>
      <c r="H16" s="1" t="s">
        <v>15</v>
      </c>
      <c r="I16" t="s">
        <v>21</v>
      </c>
      <c r="W16" s="3">
        <f t="shared" si="1"/>
        <v>42</v>
      </c>
      <c r="X16" s="3" t="str">
        <f t="shared" si="2"/>
        <v/>
      </c>
      <c r="AF16" t="s">
        <v>21</v>
      </c>
      <c r="AG16">
        <v>6</v>
      </c>
    </row>
    <row r="17" spans="1:33">
      <c r="A17" s="1">
        <v>6</v>
      </c>
      <c r="B17" t="s">
        <v>75</v>
      </c>
      <c r="D17">
        <v>3</v>
      </c>
      <c r="E17">
        <v>9</v>
      </c>
      <c r="F17" s="3">
        <f t="shared" si="3"/>
        <v>17</v>
      </c>
      <c r="G17" s="3" t="str">
        <f t="shared" si="0"/>
        <v>sec.</v>
      </c>
      <c r="H17" s="1" t="s">
        <v>30</v>
      </c>
      <c r="I17" t="s">
        <v>23</v>
      </c>
      <c r="W17" s="3" t="str">
        <f t="shared" si="1"/>
        <v/>
      </c>
      <c r="X17" s="3">
        <f t="shared" si="2"/>
        <v>17</v>
      </c>
      <c r="AF17" t="s">
        <v>38</v>
      </c>
      <c r="AG17">
        <v>7</v>
      </c>
    </row>
    <row r="18" spans="1:33">
      <c r="A18" s="1">
        <v>7</v>
      </c>
      <c r="B18" t="s">
        <v>76</v>
      </c>
      <c r="D18">
        <v>3</v>
      </c>
      <c r="E18">
        <v>41</v>
      </c>
      <c r="F18" s="3">
        <f t="shared" si="3"/>
        <v>32</v>
      </c>
      <c r="G18" s="3" t="str">
        <f t="shared" si="0"/>
        <v>sec.</v>
      </c>
      <c r="H18" s="1" t="s">
        <v>15</v>
      </c>
      <c r="I18" t="s">
        <v>21</v>
      </c>
      <c r="W18" s="3">
        <f t="shared" si="1"/>
        <v>32</v>
      </c>
      <c r="X18" s="3" t="str">
        <f t="shared" si="2"/>
        <v/>
      </c>
      <c r="AF18" t="s">
        <v>26</v>
      </c>
      <c r="AG18">
        <v>8</v>
      </c>
    </row>
    <row r="19" spans="1:33">
      <c r="A19" s="1">
        <v>8</v>
      </c>
      <c r="B19" t="s">
        <v>77</v>
      </c>
      <c r="D19">
        <v>4</v>
      </c>
      <c r="E19">
        <v>11</v>
      </c>
      <c r="F19" s="3">
        <f t="shared" si="3"/>
        <v>30</v>
      </c>
      <c r="G19" s="3" t="str">
        <f t="shared" si="0"/>
        <v>sec.</v>
      </c>
      <c r="H19" s="1" t="s">
        <v>15</v>
      </c>
      <c r="I19" t="s">
        <v>21</v>
      </c>
      <c r="W19" s="3">
        <f t="shared" si="1"/>
        <v>30</v>
      </c>
      <c r="X19" s="3" t="str">
        <f t="shared" si="2"/>
        <v/>
      </c>
      <c r="AG19">
        <v>9</v>
      </c>
    </row>
    <row r="20" spans="1:33">
      <c r="A20" s="1">
        <v>9</v>
      </c>
      <c r="B20" t="s">
        <v>78</v>
      </c>
      <c r="D20">
        <v>4</v>
      </c>
      <c r="E20">
        <v>30</v>
      </c>
      <c r="F20" s="3">
        <f t="shared" si="3"/>
        <v>19</v>
      </c>
      <c r="G20" s="3" t="str">
        <f t="shared" si="0"/>
        <v>sec.</v>
      </c>
      <c r="H20" s="1" t="s">
        <v>30</v>
      </c>
      <c r="I20" t="s">
        <v>23</v>
      </c>
      <c r="W20" s="3" t="str">
        <f t="shared" si="1"/>
        <v/>
      </c>
      <c r="X20" s="3">
        <f t="shared" si="2"/>
        <v>19</v>
      </c>
      <c r="AG20">
        <v>10</v>
      </c>
    </row>
    <row r="21" spans="1:33">
      <c r="A21" s="1">
        <v>10</v>
      </c>
      <c r="B21" t="s">
        <v>79</v>
      </c>
      <c r="D21">
        <v>5</v>
      </c>
      <c r="E21">
        <v>30</v>
      </c>
      <c r="F21" s="3">
        <f t="shared" si="3"/>
        <v>60</v>
      </c>
      <c r="G21" s="3" t="str">
        <f t="shared" si="0"/>
        <v>sec.</v>
      </c>
      <c r="H21" s="1" t="s">
        <v>30</v>
      </c>
      <c r="I21" t="s">
        <v>38</v>
      </c>
      <c r="W21" s="3" t="str">
        <f t="shared" si="1"/>
        <v/>
      </c>
      <c r="X21" s="3">
        <f t="shared" si="2"/>
        <v>60</v>
      </c>
      <c r="AG21">
        <v>11</v>
      </c>
    </row>
    <row r="22" spans="1:33">
      <c r="A22" s="1">
        <v>11</v>
      </c>
      <c r="B22" t="s">
        <v>80</v>
      </c>
      <c r="D22">
        <v>5</v>
      </c>
      <c r="E22">
        <v>57</v>
      </c>
      <c r="F22" s="3">
        <f t="shared" si="3"/>
        <v>27</v>
      </c>
      <c r="G22" s="3" t="str">
        <f t="shared" si="0"/>
        <v>sec.</v>
      </c>
      <c r="H22" s="1" t="s">
        <v>30</v>
      </c>
      <c r="I22" t="s">
        <v>23</v>
      </c>
      <c r="W22" s="3" t="str">
        <f t="shared" si="1"/>
        <v/>
      </c>
      <c r="X22" s="3">
        <f t="shared" si="2"/>
        <v>27</v>
      </c>
      <c r="AG22">
        <v>12</v>
      </c>
    </row>
    <row r="23" spans="1:33">
      <c r="A23" s="1">
        <v>12</v>
      </c>
      <c r="B23" t="s">
        <v>74</v>
      </c>
      <c r="D23">
        <v>6</v>
      </c>
      <c r="E23">
        <v>33</v>
      </c>
      <c r="F23" s="3">
        <f t="shared" si="3"/>
        <v>36</v>
      </c>
      <c r="G23" s="3" t="str">
        <f t="shared" si="0"/>
        <v>sec.</v>
      </c>
      <c r="H23" s="1" t="s">
        <v>30</v>
      </c>
      <c r="I23" t="s">
        <v>23</v>
      </c>
      <c r="W23" s="3" t="str">
        <f t="shared" si="1"/>
        <v/>
      </c>
      <c r="X23" s="3">
        <f t="shared" si="2"/>
        <v>36</v>
      </c>
      <c r="AG23">
        <v>13</v>
      </c>
    </row>
    <row r="24" spans="1:33">
      <c r="A24" s="1">
        <v>13</v>
      </c>
      <c r="B24" t="s">
        <v>76</v>
      </c>
      <c r="D24">
        <v>7</v>
      </c>
      <c r="E24">
        <v>9</v>
      </c>
      <c r="F24" s="3">
        <f t="shared" si="3"/>
        <v>36</v>
      </c>
      <c r="G24" s="3" t="str">
        <f>+IF(B24="","","sec.")</f>
        <v>sec.</v>
      </c>
      <c r="H24" s="1" t="s">
        <v>15</v>
      </c>
      <c r="I24" t="s">
        <v>21</v>
      </c>
      <c r="W24" s="3">
        <f t="shared" si="1"/>
        <v>36</v>
      </c>
      <c r="X24" s="3" t="str">
        <f t="shared" si="2"/>
        <v/>
      </c>
      <c r="AG24">
        <v>14</v>
      </c>
    </row>
    <row r="25" spans="1:33">
      <c r="A25" s="1">
        <v>14</v>
      </c>
      <c r="B25" t="s">
        <v>77</v>
      </c>
      <c r="D25">
        <v>7</v>
      </c>
      <c r="E25">
        <v>53</v>
      </c>
      <c r="F25" s="3">
        <f t="shared" si="3"/>
        <v>44</v>
      </c>
      <c r="G25" s="3" t="str">
        <f>+IF(B25="","","sec.")</f>
        <v>sec.</v>
      </c>
      <c r="H25" s="1" t="s">
        <v>15</v>
      </c>
      <c r="I25" t="s">
        <v>21</v>
      </c>
      <c r="W25" s="3">
        <f t="shared" si="1"/>
        <v>44</v>
      </c>
      <c r="X25" s="3" t="str">
        <f t="shared" si="2"/>
        <v/>
      </c>
      <c r="AG25">
        <v>15</v>
      </c>
    </row>
    <row r="26" spans="1:33">
      <c r="A26" s="1">
        <v>15</v>
      </c>
      <c r="B26" t="s">
        <v>76</v>
      </c>
      <c r="D26">
        <v>9</v>
      </c>
      <c r="E26">
        <v>42</v>
      </c>
      <c r="F26" s="3">
        <f t="shared" si="3"/>
        <v>109</v>
      </c>
      <c r="G26" s="3" t="str">
        <f t="shared" si="0"/>
        <v>sec.</v>
      </c>
      <c r="H26" s="1" t="s">
        <v>15</v>
      </c>
      <c r="I26" t="s">
        <v>21</v>
      </c>
      <c r="W26" s="3">
        <f t="shared" si="1"/>
        <v>109</v>
      </c>
      <c r="X26" s="3" t="str">
        <f t="shared" si="2"/>
        <v/>
      </c>
      <c r="AG26">
        <v>16</v>
      </c>
    </row>
    <row r="27" spans="1:33">
      <c r="A27" s="1">
        <v>16</v>
      </c>
      <c r="B27" t="s">
        <v>77</v>
      </c>
      <c r="D27">
        <v>10</v>
      </c>
      <c r="E27">
        <v>48</v>
      </c>
      <c r="F27" s="3">
        <f t="shared" si="3"/>
        <v>66</v>
      </c>
      <c r="G27" s="3" t="str">
        <f t="shared" si="0"/>
        <v>sec.</v>
      </c>
      <c r="H27" s="1" t="s">
        <v>15</v>
      </c>
      <c r="I27" t="s">
        <v>21</v>
      </c>
      <c r="W27" s="3">
        <f t="shared" si="1"/>
        <v>66</v>
      </c>
      <c r="X27" s="3" t="str">
        <f t="shared" si="2"/>
        <v/>
      </c>
      <c r="AG27">
        <v>17</v>
      </c>
    </row>
    <row r="28" spans="1:33">
      <c r="A28" s="1">
        <v>17</v>
      </c>
      <c r="B28" t="s">
        <v>81</v>
      </c>
      <c r="D28">
        <v>11</v>
      </c>
      <c r="E28">
        <v>21</v>
      </c>
      <c r="F28" s="3">
        <f t="shared" si="3"/>
        <v>33</v>
      </c>
      <c r="G28" s="3" t="str">
        <f t="shared" si="0"/>
        <v>sec.</v>
      </c>
      <c r="H28" s="1" t="s">
        <v>30</v>
      </c>
      <c r="I28" t="s">
        <v>23</v>
      </c>
      <c r="W28" s="3" t="str">
        <f t="shared" si="1"/>
        <v/>
      </c>
      <c r="X28" s="3">
        <f t="shared" si="2"/>
        <v>33</v>
      </c>
      <c r="AG28">
        <v>18</v>
      </c>
    </row>
    <row r="29" spans="1:33">
      <c r="A29" s="1">
        <v>18</v>
      </c>
      <c r="B29" t="s">
        <v>82</v>
      </c>
      <c r="D29">
        <v>14</v>
      </c>
      <c r="E29">
        <v>47</v>
      </c>
      <c r="F29" s="3">
        <f t="shared" si="3"/>
        <v>206</v>
      </c>
      <c r="G29" s="3" t="str">
        <f t="shared" si="0"/>
        <v>sec.</v>
      </c>
      <c r="H29" s="1" t="s">
        <v>15</v>
      </c>
      <c r="I29" t="s">
        <v>23</v>
      </c>
      <c r="W29" s="3">
        <f t="shared" si="1"/>
        <v>206</v>
      </c>
      <c r="X29" s="3" t="str">
        <f t="shared" si="2"/>
        <v/>
      </c>
      <c r="AG29">
        <v>19</v>
      </c>
    </row>
    <row r="30" spans="1:33">
      <c r="A30" s="1">
        <v>19</v>
      </c>
      <c r="B30" t="s">
        <v>83</v>
      </c>
      <c r="D30">
        <v>15</v>
      </c>
      <c r="E30">
        <v>51</v>
      </c>
      <c r="F30" s="3">
        <f t="shared" si="3"/>
        <v>64</v>
      </c>
      <c r="G30" s="3" t="str">
        <f t="shared" si="0"/>
        <v>sec.</v>
      </c>
      <c r="H30" s="1" t="s">
        <v>30</v>
      </c>
      <c r="I30" t="s">
        <v>34</v>
      </c>
      <c r="W30" s="3" t="str">
        <f t="shared" si="1"/>
        <v/>
      </c>
      <c r="X30" s="3">
        <f t="shared" si="2"/>
        <v>64</v>
      </c>
      <c r="AG30">
        <v>20</v>
      </c>
    </row>
    <row r="31" spans="1:33">
      <c r="A31" s="1">
        <v>20</v>
      </c>
      <c r="B31" t="s">
        <v>84</v>
      </c>
      <c r="D31">
        <v>17</v>
      </c>
      <c r="E31">
        <v>1</v>
      </c>
      <c r="F31" s="3">
        <f t="shared" si="3"/>
        <v>70</v>
      </c>
      <c r="G31" s="3" t="str">
        <f t="shared" si="0"/>
        <v>sec.</v>
      </c>
      <c r="H31" s="1" t="s">
        <v>30</v>
      </c>
      <c r="I31" t="s">
        <v>34</v>
      </c>
      <c r="W31" s="3" t="str">
        <f t="shared" si="1"/>
        <v/>
      </c>
      <c r="X31" s="3">
        <f t="shared" si="2"/>
        <v>70</v>
      </c>
      <c r="AG31">
        <v>21</v>
      </c>
    </row>
    <row r="32" spans="1:33">
      <c r="A32" s="1">
        <v>21</v>
      </c>
      <c r="B32" t="s">
        <v>85</v>
      </c>
      <c r="D32">
        <v>20</v>
      </c>
      <c r="E32">
        <v>35</v>
      </c>
      <c r="F32" s="3">
        <f t="shared" si="3"/>
        <v>214</v>
      </c>
      <c r="G32" s="3" t="str">
        <f t="shared" si="0"/>
        <v>sec.</v>
      </c>
      <c r="H32" s="1" t="s">
        <v>15</v>
      </c>
      <c r="I32" t="s">
        <v>23</v>
      </c>
      <c r="W32" s="3"/>
      <c r="X32" s="3"/>
      <c r="AG32">
        <f t="shared" ref="AG32:AG49" si="4">AG31+1</f>
        <v>22</v>
      </c>
    </row>
    <row r="33" spans="1:33">
      <c r="A33" s="1">
        <v>22</v>
      </c>
      <c r="B33" t="s">
        <v>86</v>
      </c>
      <c r="D33">
        <v>23</v>
      </c>
      <c r="E33">
        <v>8</v>
      </c>
      <c r="F33" s="3">
        <f t="shared" si="3"/>
        <v>153</v>
      </c>
      <c r="G33" s="3" t="str">
        <f t="shared" si="0"/>
        <v>sec.</v>
      </c>
      <c r="H33" s="1" t="s">
        <v>30</v>
      </c>
      <c r="I33" t="s">
        <v>23</v>
      </c>
      <c r="W33" s="3"/>
      <c r="X33" s="3"/>
      <c r="AG33">
        <f t="shared" si="4"/>
        <v>23</v>
      </c>
    </row>
    <row r="34" spans="1:33">
      <c r="A34" s="1">
        <v>23</v>
      </c>
      <c r="B34" t="s">
        <v>87</v>
      </c>
      <c r="D34">
        <v>24</v>
      </c>
      <c r="E34">
        <v>31</v>
      </c>
      <c r="F34" s="3">
        <f t="shared" si="3"/>
        <v>83</v>
      </c>
      <c r="G34" s="3" t="str">
        <f t="shared" si="0"/>
        <v>sec.</v>
      </c>
      <c r="H34" s="1" t="s">
        <v>30</v>
      </c>
      <c r="I34" t="s">
        <v>38</v>
      </c>
      <c r="W34" s="3"/>
      <c r="X34" s="3"/>
      <c r="AG34">
        <f t="shared" si="4"/>
        <v>24</v>
      </c>
    </row>
    <row r="35" spans="1:33">
      <c r="A35" s="1">
        <v>24</v>
      </c>
      <c r="B35" t="s">
        <v>88</v>
      </c>
      <c r="D35">
        <v>25</v>
      </c>
      <c r="E35">
        <v>1</v>
      </c>
      <c r="F35" s="3">
        <f t="shared" si="3"/>
        <v>30</v>
      </c>
      <c r="G35" s="3" t="str">
        <f t="shared" si="0"/>
        <v>sec.</v>
      </c>
      <c r="H35" s="1" t="s">
        <v>30</v>
      </c>
      <c r="I35" t="s">
        <v>26</v>
      </c>
      <c r="W35" s="3"/>
      <c r="X35" s="3"/>
      <c r="AG35">
        <f t="shared" si="4"/>
        <v>25</v>
      </c>
    </row>
    <row r="36" spans="1:33">
      <c r="A36" s="1">
        <v>25</v>
      </c>
      <c r="B36" t="s">
        <v>89</v>
      </c>
      <c r="D36">
        <v>25</v>
      </c>
      <c r="E36">
        <v>50</v>
      </c>
      <c r="F36" s="3">
        <f t="shared" si="3"/>
        <v>49</v>
      </c>
      <c r="G36" s="3" t="str">
        <f t="shared" si="0"/>
        <v>sec.</v>
      </c>
      <c r="H36" s="1" t="s">
        <v>30</v>
      </c>
      <c r="I36" t="s">
        <v>23</v>
      </c>
      <c r="W36" s="3"/>
      <c r="X36" s="3"/>
      <c r="AG36">
        <f t="shared" si="4"/>
        <v>26</v>
      </c>
    </row>
    <row r="37" spans="1:33">
      <c r="A37" s="1">
        <v>26</v>
      </c>
      <c r="B37" t="s">
        <v>90</v>
      </c>
      <c r="D37">
        <v>26</v>
      </c>
      <c r="E37">
        <v>25</v>
      </c>
      <c r="F37" s="3">
        <f t="shared" si="3"/>
        <v>35</v>
      </c>
      <c r="G37" s="3" t="str">
        <f t="shared" si="0"/>
        <v>sec.</v>
      </c>
      <c r="H37" s="1" t="s">
        <v>30</v>
      </c>
      <c r="I37" t="s">
        <v>23</v>
      </c>
      <c r="W37" s="3"/>
      <c r="X37" s="3"/>
      <c r="AG37">
        <f t="shared" si="4"/>
        <v>27</v>
      </c>
    </row>
    <row r="38" spans="1:33">
      <c r="A38" s="1">
        <v>27</v>
      </c>
      <c r="B38" t="s">
        <v>87</v>
      </c>
      <c r="D38">
        <v>28</v>
      </c>
      <c r="E38">
        <v>4</v>
      </c>
      <c r="F38" s="3">
        <f t="shared" si="3"/>
        <v>99</v>
      </c>
      <c r="G38" s="3" t="str">
        <f t="shared" si="0"/>
        <v>sec.</v>
      </c>
      <c r="H38" s="1" t="s">
        <v>30</v>
      </c>
      <c r="I38" t="s">
        <v>38</v>
      </c>
      <c r="W38" s="3"/>
      <c r="X38" s="3"/>
      <c r="AG38">
        <f t="shared" si="4"/>
        <v>28</v>
      </c>
    </row>
    <row r="39" spans="1:33">
      <c r="A39" s="1">
        <v>28</v>
      </c>
      <c r="B39" t="s">
        <v>91</v>
      </c>
      <c r="D39">
        <v>29</v>
      </c>
      <c r="E39">
        <v>44</v>
      </c>
      <c r="F39" s="3">
        <f t="shared" si="3"/>
        <v>100</v>
      </c>
      <c r="G39" s="3" t="str">
        <f t="shared" si="0"/>
        <v>sec.</v>
      </c>
      <c r="H39" s="1" t="s">
        <v>30</v>
      </c>
      <c r="I39" t="s">
        <v>26</v>
      </c>
      <c r="W39" s="3"/>
      <c r="X39" s="3"/>
      <c r="AG39">
        <f t="shared" si="4"/>
        <v>29</v>
      </c>
    </row>
    <row r="40" spans="1:33">
      <c r="A40" s="1">
        <f t="shared" ref="A40:A76" si="5">+A39+1</f>
        <v>29</v>
      </c>
      <c r="B40" t="s">
        <v>92</v>
      </c>
      <c r="D40">
        <v>30</v>
      </c>
      <c r="E40">
        <v>18</v>
      </c>
      <c r="F40" s="3">
        <f t="shared" si="3"/>
        <v>34</v>
      </c>
      <c r="G40" s="3" t="str">
        <f t="shared" si="0"/>
        <v>sec.</v>
      </c>
      <c r="H40" s="1" t="s">
        <v>30</v>
      </c>
      <c r="I40" t="s">
        <v>26</v>
      </c>
      <c r="W40" s="3"/>
      <c r="X40" s="3"/>
      <c r="AG40">
        <f t="shared" si="4"/>
        <v>30</v>
      </c>
    </row>
    <row r="41" spans="1:33">
      <c r="A41" s="1">
        <f t="shared" si="5"/>
        <v>30</v>
      </c>
      <c r="B41" t="s">
        <v>87</v>
      </c>
      <c r="D41">
        <v>31</v>
      </c>
      <c r="E41">
        <v>30</v>
      </c>
      <c r="F41" s="3">
        <f t="shared" si="3"/>
        <v>72</v>
      </c>
      <c r="G41" s="3" t="str">
        <f t="shared" si="0"/>
        <v>sec.</v>
      </c>
      <c r="H41" s="1" t="s">
        <v>30</v>
      </c>
      <c r="I41" t="s">
        <v>38</v>
      </c>
      <c r="W41" s="3"/>
      <c r="X41" s="3"/>
      <c r="AG41">
        <f t="shared" si="4"/>
        <v>31</v>
      </c>
    </row>
    <row r="42" spans="1:33">
      <c r="A42" s="1">
        <f t="shared" si="5"/>
        <v>31</v>
      </c>
      <c r="B42" t="s">
        <v>93</v>
      </c>
      <c r="D42">
        <v>32</v>
      </c>
      <c r="F42" s="3">
        <f t="shared" si="3"/>
        <v>30</v>
      </c>
      <c r="G42" s="3" t="str">
        <f t="shared" si="0"/>
        <v>sec.</v>
      </c>
      <c r="H42" s="1" t="s">
        <v>30</v>
      </c>
      <c r="I42" t="s">
        <v>23</v>
      </c>
      <c r="W42" s="3"/>
      <c r="X42" s="3"/>
      <c r="AG42">
        <f t="shared" si="4"/>
        <v>32</v>
      </c>
    </row>
    <row r="43" spans="1:33">
      <c r="A43" s="1">
        <f t="shared" si="5"/>
        <v>32</v>
      </c>
      <c r="B43" t="s">
        <v>94</v>
      </c>
      <c r="D43">
        <v>36</v>
      </c>
      <c r="E43">
        <v>47</v>
      </c>
      <c r="F43" s="3">
        <f t="shared" si="3"/>
        <v>287</v>
      </c>
      <c r="G43" s="3" t="str">
        <f t="shared" si="0"/>
        <v>sec.</v>
      </c>
      <c r="H43" s="1" t="s">
        <v>30</v>
      </c>
      <c r="I43" t="s">
        <v>26</v>
      </c>
      <c r="W43" s="3"/>
      <c r="X43" s="3"/>
      <c r="AG43">
        <f t="shared" si="4"/>
        <v>33</v>
      </c>
    </row>
    <row r="44" spans="1:33">
      <c r="A44" s="1">
        <f t="shared" si="5"/>
        <v>33</v>
      </c>
      <c r="B44" t="s">
        <v>95</v>
      </c>
      <c r="D44">
        <v>38</v>
      </c>
      <c r="E44">
        <v>13</v>
      </c>
      <c r="F44" s="3">
        <f t="shared" si="3"/>
        <v>86</v>
      </c>
      <c r="G44" s="3" t="str">
        <f t="shared" si="0"/>
        <v>sec.</v>
      </c>
      <c r="H44" s="1" t="s">
        <v>30</v>
      </c>
      <c r="I44" t="s">
        <v>34</v>
      </c>
      <c r="W44" s="3"/>
      <c r="X44" s="3"/>
      <c r="AG44">
        <f t="shared" si="4"/>
        <v>34</v>
      </c>
    </row>
    <row r="45" spans="1:33">
      <c r="A45" s="1">
        <f t="shared" si="5"/>
        <v>34</v>
      </c>
      <c r="B45" t="s">
        <v>96</v>
      </c>
      <c r="D45">
        <v>38</v>
      </c>
      <c r="E45">
        <v>38</v>
      </c>
      <c r="F45" s="3">
        <f t="shared" si="3"/>
        <v>25</v>
      </c>
      <c r="G45" s="3" t="str">
        <f t="shared" si="0"/>
        <v>sec.</v>
      </c>
      <c r="H45" s="1" t="s">
        <v>30</v>
      </c>
      <c r="I45" t="s">
        <v>34</v>
      </c>
      <c r="W45" s="3"/>
      <c r="X45" s="3"/>
      <c r="AG45">
        <f t="shared" si="4"/>
        <v>35</v>
      </c>
    </row>
    <row r="46" spans="1:33">
      <c r="A46" s="1">
        <f t="shared" si="5"/>
        <v>35</v>
      </c>
      <c r="B46" t="s">
        <v>87</v>
      </c>
      <c r="D46">
        <v>38</v>
      </c>
      <c r="E46">
        <v>57</v>
      </c>
      <c r="F46" s="3">
        <f t="shared" si="3"/>
        <v>19</v>
      </c>
      <c r="G46" s="3" t="str">
        <f t="shared" si="0"/>
        <v>sec.</v>
      </c>
      <c r="H46" s="1" t="s">
        <v>30</v>
      </c>
      <c r="I46" t="s">
        <v>21</v>
      </c>
      <c r="W46" s="3"/>
      <c r="X46" s="3"/>
      <c r="AG46">
        <f t="shared" si="4"/>
        <v>36</v>
      </c>
    </row>
    <row r="47" spans="1:33">
      <c r="A47" s="1">
        <f t="shared" si="5"/>
        <v>36</v>
      </c>
      <c r="B47" t="s">
        <v>97</v>
      </c>
      <c r="D47">
        <v>39</v>
      </c>
      <c r="E47">
        <v>33</v>
      </c>
      <c r="F47" s="3">
        <f t="shared" si="3"/>
        <v>36</v>
      </c>
      <c r="G47" s="3" t="str">
        <f t="shared" si="0"/>
        <v>sec.</v>
      </c>
      <c r="H47" s="1" t="s">
        <v>30</v>
      </c>
      <c r="I47" t="s">
        <v>23</v>
      </c>
      <c r="W47" s="3"/>
      <c r="X47" s="3"/>
      <c r="AG47">
        <f t="shared" si="4"/>
        <v>37</v>
      </c>
    </row>
    <row r="48" spans="1:33">
      <c r="A48" s="1">
        <f t="shared" si="5"/>
        <v>37</v>
      </c>
      <c r="B48" t="s">
        <v>98</v>
      </c>
      <c r="D48">
        <v>40</v>
      </c>
      <c r="E48">
        <v>30</v>
      </c>
      <c r="F48" s="3">
        <f t="shared" si="3"/>
        <v>57</v>
      </c>
      <c r="G48" s="3" t="str">
        <f t="shared" si="0"/>
        <v>sec.</v>
      </c>
      <c r="H48" s="1" t="s">
        <v>30</v>
      </c>
      <c r="I48" t="s">
        <v>23</v>
      </c>
      <c r="W48" s="3"/>
      <c r="X48" s="3"/>
      <c r="AG48">
        <f t="shared" si="4"/>
        <v>38</v>
      </c>
    </row>
    <row r="49" spans="1:33">
      <c r="A49" s="1">
        <f t="shared" si="5"/>
        <v>38</v>
      </c>
      <c r="B49" t="s">
        <v>87</v>
      </c>
      <c r="D49">
        <v>40</v>
      </c>
      <c r="E49">
        <v>52</v>
      </c>
      <c r="F49" s="3">
        <f t="shared" si="3"/>
        <v>22</v>
      </c>
      <c r="G49" s="3" t="str">
        <f t="shared" si="0"/>
        <v>sec.</v>
      </c>
      <c r="H49" s="1" t="s">
        <v>30</v>
      </c>
      <c r="I49" t="s">
        <v>38</v>
      </c>
      <c r="W49" s="3"/>
      <c r="X49" s="3"/>
      <c r="AG49">
        <f t="shared" si="4"/>
        <v>39</v>
      </c>
    </row>
    <row r="50" spans="1:33">
      <c r="A50" s="1">
        <f t="shared" si="5"/>
        <v>39</v>
      </c>
      <c r="B50" t="s">
        <v>81</v>
      </c>
      <c r="D50">
        <v>42</v>
      </c>
      <c r="E50">
        <v>15</v>
      </c>
      <c r="F50" s="3">
        <f t="shared" si="3"/>
        <v>83</v>
      </c>
      <c r="G50" s="3" t="str">
        <f t="shared" si="0"/>
        <v>sec.</v>
      </c>
      <c r="H50" s="1" t="s">
        <v>30</v>
      </c>
      <c r="I50" t="s">
        <v>23</v>
      </c>
      <c r="W50" s="3"/>
      <c r="X50" s="3"/>
      <c r="AG50">
        <v>40</v>
      </c>
    </row>
    <row r="51" spans="1:33">
      <c r="A51" s="1">
        <f t="shared" si="5"/>
        <v>40</v>
      </c>
      <c r="B51" t="s">
        <v>99</v>
      </c>
      <c r="D51">
        <v>46</v>
      </c>
      <c r="E51">
        <v>10</v>
      </c>
      <c r="F51" s="3">
        <f t="shared" si="3"/>
        <v>235</v>
      </c>
      <c r="G51" s="3" t="str">
        <f t="shared" si="0"/>
        <v>sec.</v>
      </c>
      <c r="H51" s="1" t="s">
        <v>30</v>
      </c>
      <c r="I51" t="s">
        <v>23</v>
      </c>
      <c r="W51" s="3"/>
      <c r="X51" s="3"/>
      <c r="AG51">
        <v>41</v>
      </c>
    </row>
    <row r="52" spans="1:33">
      <c r="A52" s="1">
        <f t="shared" si="5"/>
        <v>41</v>
      </c>
      <c r="B52" t="s">
        <v>100</v>
      </c>
      <c r="D52">
        <v>46</v>
      </c>
      <c r="E52">
        <v>51</v>
      </c>
      <c r="F52" s="3">
        <f t="shared" si="3"/>
        <v>41</v>
      </c>
      <c r="G52" s="3" t="str">
        <f t="shared" si="0"/>
        <v>sec.</v>
      </c>
      <c r="H52" s="1" t="s">
        <v>30</v>
      </c>
      <c r="I52" t="s">
        <v>26</v>
      </c>
      <c r="W52" s="3"/>
      <c r="X52" s="3"/>
      <c r="AG52">
        <v>42</v>
      </c>
    </row>
    <row r="53" spans="1:33">
      <c r="A53" s="1">
        <f t="shared" si="5"/>
        <v>42</v>
      </c>
      <c r="B53" t="s">
        <v>101</v>
      </c>
      <c r="D53">
        <v>48</v>
      </c>
      <c r="E53">
        <v>26</v>
      </c>
      <c r="F53" s="3">
        <f t="shared" si="3"/>
        <v>95</v>
      </c>
      <c r="G53" s="3" t="str">
        <f t="shared" si="0"/>
        <v>sec.</v>
      </c>
      <c r="H53" s="1" t="s">
        <v>30</v>
      </c>
      <c r="I53" t="s">
        <v>23</v>
      </c>
      <c r="W53" s="3"/>
      <c r="X53" s="3"/>
      <c r="AG53">
        <v>43</v>
      </c>
    </row>
    <row r="54" spans="1:33">
      <c r="A54" s="1">
        <f t="shared" si="5"/>
        <v>43</v>
      </c>
      <c r="B54" t="s">
        <v>102</v>
      </c>
      <c r="D54">
        <v>48</v>
      </c>
      <c r="E54">
        <v>48</v>
      </c>
      <c r="F54" s="3">
        <f t="shared" si="3"/>
        <v>22</v>
      </c>
      <c r="G54" s="3" t="str">
        <f t="shared" si="0"/>
        <v>sec.</v>
      </c>
      <c r="H54" s="1" t="s">
        <v>30</v>
      </c>
      <c r="I54" t="s">
        <v>26</v>
      </c>
      <c r="W54" s="3"/>
      <c r="X54" s="3"/>
      <c r="AG54">
        <v>44</v>
      </c>
    </row>
    <row r="55" spans="1:33">
      <c r="A55" s="1">
        <f t="shared" si="5"/>
        <v>44</v>
      </c>
      <c r="B55" t="s">
        <v>103</v>
      </c>
      <c r="D55">
        <v>49</v>
      </c>
      <c r="E55">
        <v>35</v>
      </c>
      <c r="F55" s="3">
        <f t="shared" si="3"/>
        <v>47</v>
      </c>
      <c r="G55" s="3" t="str">
        <f t="shared" si="0"/>
        <v>sec.</v>
      </c>
      <c r="H55" s="1" t="s">
        <v>30</v>
      </c>
      <c r="I55" t="s">
        <v>23</v>
      </c>
      <c r="W55" s="3"/>
      <c r="X55" s="3"/>
      <c r="AG55">
        <v>45</v>
      </c>
    </row>
    <row r="56" spans="1:33">
      <c r="A56" s="1">
        <f t="shared" si="5"/>
        <v>45</v>
      </c>
      <c r="B56" t="s">
        <v>104</v>
      </c>
      <c r="D56">
        <v>50</v>
      </c>
      <c r="E56">
        <v>8</v>
      </c>
      <c r="F56" s="3">
        <f t="shared" si="3"/>
        <v>33</v>
      </c>
      <c r="G56" s="3" t="str">
        <f t="shared" si="0"/>
        <v>sec.</v>
      </c>
      <c r="H56" s="1" t="s">
        <v>30</v>
      </c>
      <c r="I56" t="s">
        <v>23</v>
      </c>
      <c r="W56" s="3"/>
      <c r="X56" s="3"/>
      <c r="AG56">
        <v>46</v>
      </c>
    </row>
    <row r="57" spans="1:33">
      <c r="A57" s="1">
        <f t="shared" si="5"/>
        <v>46</v>
      </c>
      <c r="B57" t="s">
        <v>87</v>
      </c>
      <c r="D57">
        <v>51</v>
      </c>
      <c r="F57" s="3">
        <f t="shared" si="3"/>
        <v>52</v>
      </c>
      <c r="G57" s="3" t="str">
        <f t="shared" si="0"/>
        <v>sec.</v>
      </c>
      <c r="H57" s="1" t="s">
        <v>30</v>
      </c>
      <c r="I57" t="s">
        <v>38</v>
      </c>
      <c r="W57" s="3"/>
      <c r="X57" s="3"/>
      <c r="AG57">
        <v>47</v>
      </c>
    </row>
    <row r="58" spans="1:33">
      <c r="A58" s="1">
        <f t="shared" si="5"/>
        <v>47</v>
      </c>
      <c r="B58" t="s">
        <v>105</v>
      </c>
      <c r="D58">
        <v>51</v>
      </c>
      <c r="E58">
        <v>54</v>
      </c>
      <c r="F58" s="3">
        <f t="shared" si="3"/>
        <v>54</v>
      </c>
      <c r="G58" s="3" t="str">
        <f t="shared" si="0"/>
        <v>sec.</v>
      </c>
      <c r="H58" s="1" t="s">
        <v>30</v>
      </c>
      <c r="I58" t="s">
        <v>26</v>
      </c>
      <c r="W58" s="3"/>
      <c r="X58" s="3"/>
      <c r="AG58">
        <v>48</v>
      </c>
    </row>
    <row r="59" spans="1:33">
      <c r="A59" s="1">
        <f t="shared" si="5"/>
        <v>48</v>
      </c>
      <c r="B59" t="s">
        <v>83</v>
      </c>
      <c r="D59">
        <v>53</v>
      </c>
      <c r="E59">
        <v>35</v>
      </c>
      <c r="F59" s="3">
        <f t="shared" si="3"/>
        <v>101</v>
      </c>
      <c r="G59" s="3" t="str">
        <f t="shared" si="0"/>
        <v>sec.</v>
      </c>
      <c r="H59" s="1" t="s">
        <v>30</v>
      </c>
      <c r="I59" t="s">
        <v>34</v>
      </c>
      <c r="W59" s="3"/>
      <c r="X59" s="3"/>
      <c r="AG59">
        <v>49</v>
      </c>
    </row>
    <row r="60" spans="1:33">
      <c r="A60" s="1">
        <f t="shared" si="5"/>
        <v>49</v>
      </c>
      <c r="B60" t="s">
        <v>87</v>
      </c>
      <c r="D60">
        <v>54</v>
      </c>
      <c r="E60">
        <v>35</v>
      </c>
      <c r="F60" s="3">
        <f t="shared" si="3"/>
        <v>60</v>
      </c>
      <c r="G60" s="3" t="str">
        <f t="shared" si="0"/>
        <v>sec.</v>
      </c>
      <c r="H60" s="1" t="s">
        <v>30</v>
      </c>
      <c r="I60" t="s">
        <v>38</v>
      </c>
      <c r="W60" s="3"/>
      <c r="X60" s="3"/>
      <c r="AG60">
        <v>50</v>
      </c>
    </row>
    <row r="61" spans="1:33">
      <c r="A61" s="1">
        <f t="shared" si="5"/>
        <v>50</v>
      </c>
      <c r="B61" t="s">
        <v>106</v>
      </c>
      <c r="D61">
        <v>56</v>
      </c>
      <c r="E61">
        <v>52</v>
      </c>
      <c r="F61" s="3">
        <f t="shared" si="3"/>
        <v>137</v>
      </c>
      <c r="G61" s="3" t="str">
        <f t="shared" si="0"/>
        <v>sec.</v>
      </c>
      <c r="H61" s="1" t="s">
        <v>30</v>
      </c>
      <c r="I61" t="s">
        <v>26</v>
      </c>
      <c r="W61" s="3"/>
      <c r="X61" s="3"/>
      <c r="AG61">
        <v>51</v>
      </c>
    </row>
    <row r="62" spans="1:33" ht="12" customHeight="1">
      <c r="A62" s="1">
        <f t="shared" si="5"/>
        <v>51</v>
      </c>
      <c r="B62" t="s">
        <v>107</v>
      </c>
      <c r="D62">
        <v>57</v>
      </c>
      <c r="E62">
        <v>48</v>
      </c>
      <c r="F62" s="3">
        <f t="shared" si="3"/>
        <v>56</v>
      </c>
      <c r="G62" s="3" t="str">
        <f t="shared" si="0"/>
        <v>sec.</v>
      </c>
      <c r="H62" s="1" t="s">
        <v>30</v>
      </c>
      <c r="I62" t="s">
        <v>23</v>
      </c>
      <c r="W62" s="3"/>
      <c r="X62" s="3"/>
      <c r="AG62">
        <v>52</v>
      </c>
    </row>
    <row r="63" spans="1:33">
      <c r="A63" s="1">
        <f t="shared" si="5"/>
        <v>52</v>
      </c>
      <c r="B63" t="s">
        <v>87</v>
      </c>
      <c r="D63">
        <v>58</v>
      </c>
      <c r="E63">
        <v>20</v>
      </c>
      <c r="F63" s="3">
        <f t="shared" si="3"/>
        <v>32</v>
      </c>
      <c r="G63" s="3" t="str">
        <f t="shared" si="0"/>
        <v>sec.</v>
      </c>
      <c r="H63" s="1" t="s">
        <v>30</v>
      </c>
      <c r="I63" t="s">
        <v>38</v>
      </c>
      <c r="W63" s="3"/>
      <c r="X63" s="3"/>
      <c r="AG63">
        <v>53</v>
      </c>
    </row>
    <row r="64" spans="1:33">
      <c r="A64" s="1">
        <f t="shared" si="5"/>
        <v>53</v>
      </c>
      <c r="B64" t="s">
        <v>108</v>
      </c>
      <c r="C64">
        <v>1</v>
      </c>
      <c r="D64">
        <v>1</v>
      </c>
      <c r="E64">
        <v>30</v>
      </c>
      <c r="F64" s="3">
        <f t="shared" si="3"/>
        <v>190</v>
      </c>
      <c r="G64" s="3" t="str">
        <f>+IF(B64="","","sec.")</f>
        <v>sec.</v>
      </c>
      <c r="H64" s="1" t="s">
        <v>30</v>
      </c>
      <c r="I64" t="s">
        <v>23</v>
      </c>
      <c r="W64" s="3"/>
      <c r="X64" s="3"/>
      <c r="AG64">
        <v>54</v>
      </c>
    </row>
    <row r="65" spans="1:33">
      <c r="A65" s="1">
        <f t="shared" si="5"/>
        <v>54</v>
      </c>
      <c r="B65" t="s">
        <v>87</v>
      </c>
      <c r="C65">
        <v>1</v>
      </c>
      <c r="D65">
        <v>2</v>
      </c>
      <c r="E65">
        <v>52</v>
      </c>
      <c r="F65" s="3">
        <f t="shared" si="3"/>
        <v>82</v>
      </c>
      <c r="G65" s="3" t="str">
        <f>+IF(B65="","","sec.")</f>
        <v>sec.</v>
      </c>
      <c r="H65" s="1" t="s">
        <v>30</v>
      </c>
      <c r="I65" t="s">
        <v>38</v>
      </c>
      <c r="W65" s="3"/>
      <c r="X65" s="3"/>
      <c r="AG65">
        <v>55</v>
      </c>
    </row>
    <row r="66" spans="1:33">
      <c r="A66" s="1">
        <f t="shared" si="5"/>
        <v>55</v>
      </c>
      <c r="B66" t="s">
        <v>109</v>
      </c>
      <c r="C66">
        <v>1</v>
      </c>
      <c r="D66">
        <v>5</v>
      </c>
      <c r="E66">
        <v>32</v>
      </c>
      <c r="F66" s="3">
        <f t="shared" si="3"/>
        <v>160</v>
      </c>
      <c r="G66" s="3" t="str">
        <f t="shared" si="0"/>
        <v>sec.</v>
      </c>
      <c r="H66" s="1" t="s">
        <v>30</v>
      </c>
      <c r="I66" t="s">
        <v>23</v>
      </c>
      <c r="W66" s="3"/>
      <c r="X66" s="3"/>
      <c r="AG66">
        <v>56</v>
      </c>
    </row>
    <row r="67" spans="1:33">
      <c r="A67" s="1">
        <f t="shared" si="5"/>
        <v>56</v>
      </c>
      <c r="B67" t="s">
        <v>87</v>
      </c>
      <c r="C67">
        <v>1</v>
      </c>
      <c r="D67">
        <v>6</v>
      </c>
      <c r="E67">
        <v>46</v>
      </c>
      <c r="F67" s="3">
        <f t="shared" si="3"/>
        <v>74</v>
      </c>
      <c r="G67" s="3" t="str">
        <f t="shared" si="0"/>
        <v>sec.</v>
      </c>
      <c r="H67" s="1" t="s">
        <v>30</v>
      </c>
      <c r="I67" t="s">
        <v>38</v>
      </c>
      <c r="W67" s="3"/>
      <c r="X67" s="3"/>
      <c r="AG67">
        <v>57</v>
      </c>
    </row>
    <row r="68" spans="1:33">
      <c r="A68" s="1">
        <f t="shared" si="5"/>
        <v>57</v>
      </c>
      <c r="B68" t="s">
        <v>110</v>
      </c>
      <c r="C68">
        <v>1</v>
      </c>
      <c r="D68">
        <v>7</v>
      </c>
      <c r="E68">
        <v>55</v>
      </c>
      <c r="F68" s="3">
        <f t="shared" si="3"/>
        <v>69</v>
      </c>
      <c r="G68" s="3" t="str">
        <f t="shared" si="0"/>
        <v>sec.</v>
      </c>
      <c r="H68" s="1" t="s">
        <v>15</v>
      </c>
      <c r="I68" t="s">
        <v>23</v>
      </c>
      <c r="W68" s="3"/>
      <c r="X68" s="3"/>
      <c r="AG68">
        <v>58</v>
      </c>
    </row>
    <row r="69" spans="1:33">
      <c r="A69" s="1">
        <f t="shared" si="5"/>
        <v>58</v>
      </c>
      <c r="B69" t="s">
        <v>111</v>
      </c>
      <c r="C69">
        <v>1</v>
      </c>
      <c r="D69">
        <v>12</v>
      </c>
      <c r="E69">
        <v>52</v>
      </c>
      <c r="F69" s="3">
        <f t="shared" si="3"/>
        <v>297</v>
      </c>
      <c r="G69" s="3" t="str">
        <f t="shared" si="0"/>
        <v>sec.</v>
      </c>
      <c r="H69" s="1" t="s">
        <v>15</v>
      </c>
      <c r="I69" t="s">
        <v>23</v>
      </c>
      <c r="W69" s="3"/>
      <c r="X69" s="3"/>
      <c r="AG69">
        <v>59</v>
      </c>
    </row>
    <row r="70" spans="1:33">
      <c r="A70" s="1">
        <f t="shared" si="5"/>
        <v>59</v>
      </c>
      <c r="F70" s="3"/>
      <c r="G70" s="3" t="str">
        <f t="shared" si="0"/>
        <v/>
      </c>
      <c r="H70" s="1"/>
      <c r="W70" s="3"/>
      <c r="X70" s="3"/>
      <c r="AG70">
        <v>60</v>
      </c>
    </row>
    <row r="71" spans="1:33">
      <c r="A71" s="1">
        <f t="shared" si="5"/>
        <v>60</v>
      </c>
      <c r="F71" s="3">
        <f t="shared" si="3"/>
        <v>0</v>
      </c>
      <c r="G71" s="3" t="str">
        <f t="shared" si="0"/>
        <v/>
      </c>
      <c r="H71" s="1"/>
      <c r="W71" s="3"/>
      <c r="X71" s="3"/>
    </row>
    <row r="72" spans="1:33">
      <c r="A72" s="1">
        <f t="shared" si="5"/>
        <v>61</v>
      </c>
      <c r="F72" s="3">
        <f t="shared" si="3"/>
        <v>0</v>
      </c>
      <c r="G72" s="3" t="str">
        <f t="shared" si="0"/>
        <v/>
      </c>
      <c r="H72" s="1"/>
      <c r="W72" s="3"/>
      <c r="X72" s="3"/>
    </row>
    <row r="73" spans="1:33">
      <c r="A73" s="1">
        <f t="shared" si="5"/>
        <v>62</v>
      </c>
      <c r="F73" s="3">
        <f t="shared" si="3"/>
        <v>0</v>
      </c>
      <c r="G73" s="3" t="str">
        <f t="shared" si="0"/>
        <v/>
      </c>
      <c r="H73" s="1"/>
      <c r="W73" s="3"/>
      <c r="X73" s="3"/>
    </row>
    <row r="74" spans="1:33">
      <c r="A74" s="1">
        <f t="shared" si="5"/>
        <v>63</v>
      </c>
      <c r="C74">
        <v>0</v>
      </c>
      <c r="D74">
        <v>0</v>
      </c>
      <c r="F74" s="3">
        <f t="shared" ref="F74" si="6">(C74*3600+D74*60+E74)-(D73*60+E73)</f>
        <v>0</v>
      </c>
      <c r="G74" s="3" t="str">
        <f t="shared" si="0"/>
        <v/>
      </c>
      <c r="H74" s="1"/>
      <c r="W74" s="3"/>
      <c r="X74" s="3"/>
    </row>
    <row r="75" spans="1:33">
      <c r="A75" s="1">
        <f t="shared" si="5"/>
        <v>64</v>
      </c>
      <c r="C75">
        <v>0</v>
      </c>
      <c r="D75">
        <v>0</v>
      </c>
      <c r="F75" s="3">
        <f t="shared" ref="F75:F86" si="7">(D75*60+E75)-(D74*60+E74)</f>
        <v>0</v>
      </c>
      <c r="G75" s="3" t="str">
        <f t="shared" si="0"/>
        <v/>
      </c>
      <c r="H75" s="1"/>
      <c r="W75" s="3"/>
      <c r="X75" s="3"/>
    </row>
    <row r="76" spans="1:33">
      <c r="A76" s="1">
        <f t="shared" si="5"/>
        <v>65</v>
      </c>
      <c r="C76">
        <v>0</v>
      </c>
      <c r="D76">
        <v>0</v>
      </c>
      <c r="F76" s="3">
        <f t="shared" si="7"/>
        <v>0</v>
      </c>
      <c r="G76" s="3" t="str">
        <f t="shared" ref="G76:G109" si="8">+IF(B76="","","sec.")</f>
        <v/>
      </c>
      <c r="H76" s="1"/>
      <c r="W76" s="3"/>
      <c r="X76" s="3"/>
    </row>
    <row r="77" spans="1:33">
      <c r="F77">
        <f>SUM(F12:F62)</f>
        <v>3468</v>
      </c>
      <c r="G77" s="3" t="str">
        <f t="shared" si="8"/>
        <v/>
      </c>
      <c r="W77" s="3"/>
      <c r="X77" s="3"/>
    </row>
    <row r="78" spans="1:33">
      <c r="I78" t="s">
        <v>68</v>
      </c>
      <c r="W78" s="3"/>
      <c r="X78" s="3"/>
    </row>
    <row r="79" spans="1:33">
      <c r="B79" s="5" t="s">
        <v>69</v>
      </c>
      <c r="C79" s="5"/>
      <c r="I79">
        <f>'Operator Set Analysis'!F77-'Assistant Set Analysis'!F77</f>
        <v>1264</v>
      </c>
      <c r="J79" t="s">
        <v>70</v>
      </c>
      <c r="W79" s="3"/>
      <c r="X79" s="3"/>
    </row>
    <row r="80" spans="1:33">
      <c r="B80" t="s">
        <v>21</v>
      </c>
      <c r="C80" s="45">
        <f>SUMIF($I$12:$I$69, B80, $F$12:$F$69)</f>
        <v>458</v>
      </c>
      <c r="D80" s="45"/>
      <c r="E80" s="45"/>
      <c r="F80" t="s">
        <v>71</v>
      </c>
      <c r="G80" s="8">
        <f t="shared" ref="G80:G88" si="9">C80/(SUM($C$80:$E$88))</f>
        <v>0.10475754803293687</v>
      </c>
    </row>
    <row r="81" spans="2:8">
      <c r="B81" t="s">
        <v>22</v>
      </c>
      <c r="C81" s="45">
        <f t="shared" ref="C81:C88" si="10">SUMIF($I$12:$I$69, B81, $F$12:$F$69)</f>
        <v>0</v>
      </c>
      <c r="D81" s="45"/>
      <c r="E81" s="45"/>
      <c r="F81" t="s">
        <v>71</v>
      </c>
      <c r="G81" s="8">
        <f t="shared" si="9"/>
        <v>0</v>
      </c>
    </row>
    <row r="82" spans="2:8">
      <c r="B82" t="s">
        <v>23</v>
      </c>
      <c r="C82" s="45">
        <f t="shared" si="10"/>
        <v>2227</v>
      </c>
      <c r="D82" s="45"/>
      <c r="E82" s="45"/>
      <c r="F82" t="s">
        <v>71</v>
      </c>
      <c r="G82" s="8">
        <f t="shared" si="9"/>
        <v>0.50937785910338518</v>
      </c>
    </row>
    <row r="83" spans="2:8">
      <c r="B83" t="s">
        <v>24</v>
      </c>
      <c r="C83" s="45">
        <f t="shared" si="10"/>
        <v>0</v>
      </c>
      <c r="D83" s="45"/>
      <c r="E83" s="45"/>
      <c r="F83" t="s">
        <v>71</v>
      </c>
      <c r="G83" s="8">
        <f t="shared" si="9"/>
        <v>0</v>
      </c>
    </row>
    <row r="84" spans="2:8">
      <c r="B84" t="s">
        <v>25</v>
      </c>
      <c r="C84" s="45">
        <f t="shared" si="10"/>
        <v>0</v>
      </c>
      <c r="D84" s="45"/>
      <c r="E84" s="45"/>
      <c r="F84" t="s">
        <v>71</v>
      </c>
      <c r="G84" s="8">
        <f t="shared" si="9"/>
        <v>0</v>
      </c>
    </row>
    <row r="85" spans="2:8">
      <c r="B85" t="s">
        <v>26</v>
      </c>
      <c r="C85" s="45">
        <f t="shared" si="10"/>
        <v>705</v>
      </c>
      <c r="D85" s="45"/>
      <c r="E85" s="45"/>
      <c r="F85" t="s">
        <v>71</v>
      </c>
      <c r="G85" s="8">
        <f t="shared" si="9"/>
        <v>0.16125343092406222</v>
      </c>
    </row>
    <row r="86" spans="2:8">
      <c r="B86" t="s">
        <v>16</v>
      </c>
      <c r="C86" s="45">
        <f t="shared" si="10"/>
        <v>0</v>
      </c>
      <c r="D86" s="45"/>
      <c r="E86" s="45"/>
      <c r="F86" t="s">
        <v>71</v>
      </c>
      <c r="G86" s="8">
        <f t="shared" si="9"/>
        <v>0</v>
      </c>
    </row>
    <row r="87" spans="2:8">
      <c r="B87" t="s">
        <v>38</v>
      </c>
      <c r="C87" s="45">
        <f t="shared" si="10"/>
        <v>636</v>
      </c>
      <c r="D87" s="45"/>
      <c r="E87" s="45"/>
      <c r="F87" t="s">
        <v>71</v>
      </c>
      <c r="G87" s="8">
        <f t="shared" si="9"/>
        <v>0.14547118023787739</v>
      </c>
    </row>
    <row r="88" spans="2:8">
      <c r="B88" t="s">
        <v>34</v>
      </c>
      <c r="C88" s="45">
        <f t="shared" si="10"/>
        <v>346</v>
      </c>
      <c r="D88" s="45"/>
      <c r="E88" s="45"/>
      <c r="F88" t="s">
        <v>71</v>
      </c>
      <c r="G88" s="8">
        <f t="shared" si="9"/>
        <v>7.9139981701738332E-2</v>
      </c>
    </row>
    <row r="90" spans="2:8">
      <c r="B90" t="s">
        <v>20</v>
      </c>
      <c r="C90" s="45">
        <f>SUMIF($J$12:$J$71, "yes", $F$12:$F$71)</f>
        <v>20</v>
      </c>
      <c r="D90" s="45"/>
      <c r="E90" s="45"/>
      <c r="F90" t="s">
        <v>71</v>
      </c>
      <c r="G90" s="9">
        <f>C90/C91</f>
        <v>1.6326530612244899E-2</v>
      </c>
      <c r="H90" s="9"/>
    </row>
    <row r="91" spans="2:8">
      <c r="B91" t="s">
        <v>27</v>
      </c>
      <c r="C91" s="45">
        <f>SUMIF($H$12:$H$70, "I", $F$12:$F$70)</f>
        <v>1225</v>
      </c>
      <c r="D91" s="45"/>
      <c r="E91" s="45"/>
      <c r="F91" t="s">
        <v>71</v>
      </c>
    </row>
    <row r="92" spans="2:8">
      <c r="B92" t="s">
        <v>28</v>
      </c>
      <c r="C92" s="45">
        <f>SUMIF($H$12:$H$70, "e", $F$12:$F$70)</f>
        <v>3147</v>
      </c>
      <c r="D92" s="45"/>
      <c r="E92" s="45"/>
      <c r="F92" t="s">
        <v>71</v>
      </c>
    </row>
    <row r="93" spans="2:8">
      <c r="B93" s="4" t="s">
        <v>72</v>
      </c>
      <c r="C93" s="1"/>
      <c r="D93" s="1"/>
      <c r="E93" s="1"/>
      <c r="F93" t="s">
        <v>71</v>
      </c>
      <c r="G93" s="7">
        <f>SUM(G80:G88)</f>
        <v>1</v>
      </c>
    </row>
  </sheetData>
  <mergeCells count="16">
    <mergeCell ref="C81:E81"/>
    <mergeCell ref="A1:J1"/>
    <mergeCell ref="B6:B7"/>
    <mergeCell ref="C10:E10"/>
    <mergeCell ref="H10:H11"/>
    <mergeCell ref="C80:E80"/>
    <mergeCell ref="C88:E88"/>
    <mergeCell ref="C90:E90"/>
    <mergeCell ref="C91:E91"/>
    <mergeCell ref="C92:E92"/>
    <mergeCell ref="C82:E82"/>
    <mergeCell ref="C83:E83"/>
    <mergeCell ref="C84:E84"/>
    <mergeCell ref="C85:E85"/>
    <mergeCell ref="C86:E86"/>
    <mergeCell ref="C87:E87"/>
  </mergeCells>
  <dataValidations count="7">
    <dataValidation type="list" allowBlank="1" showInputMessage="1" showErrorMessage="1" sqref="I12:I76" xr:uid="{00000000-0002-0000-0100-000000000000}">
      <formula1>$AF$10:$AF$18</formula1>
    </dataValidation>
    <dataValidation type="list" allowBlank="1" showInputMessage="1" showErrorMessage="1" sqref="J12:J76" xr:uid="{00000000-0002-0000-0100-000001000000}">
      <formula1>$AD$10:$AD$11</formula1>
    </dataValidation>
    <dataValidation type="list" allowBlank="1" showInputMessage="1" showErrorMessage="1" sqref="H12:H76" xr:uid="{00000000-0002-0000-0100-000002000000}">
      <formula1>$AE$10:$AE$11</formula1>
    </dataValidation>
    <dataValidation type="list" allowBlank="1" showInputMessage="1" showErrorMessage="1" sqref="D7:E7 E11:E13 D11:D76" xr:uid="{00000000-0002-0000-0100-000003000000}">
      <formula1>$AG$10:$AG$74</formula1>
    </dataValidation>
    <dataValidation type="list" allowBlank="1" showInputMessage="1" showErrorMessage="1" sqref="C7 C11:C76" xr:uid="{00000000-0002-0000-0100-000004000000}">
      <formula1>$AG$10:$AG$30</formula1>
    </dataValidation>
    <dataValidation type="list" allowBlank="1" showInputMessage="1" showErrorMessage="1" sqref="E14:E76" xr:uid="{00000000-0002-0000-0100-000005000000}">
      <formula1>$AG$11:$AG$74</formula1>
    </dataValidation>
    <dataValidation type="list" allowBlank="1" showInputMessage="1" showErrorMessage="1" sqref="L12:L76" xr:uid="{00000000-0002-0000-0100-000006000000}">
      <formula1>$AF$11:$AF$16</formula1>
    </dataValidation>
  </dataValidations>
  <pageMargins left="0.75" right="0.75" top="1" bottom="1" header="0.5" footer="0.5"/>
  <pageSetup scale="5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93"/>
  <sheetViews>
    <sheetView zoomScale="125" zoomScaleNormal="125" workbookViewId="0">
      <selection activeCell="B66" sqref="B66:J66"/>
    </sheetView>
  </sheetViews>
  <sheetFormatPr defaultRowHeight="12.75"/>
  <cols>
    <col min="1" max="1" width="9.140625" style="1"/>
    <col min="2" max="2" width="34" customWidth="1"/>
    <col min="3" max="3" width="3.5703125" customWidth="1"/>
    <col min="4" max="4" width="4" customWidth="1"/>
    <col min="5" max="5" width="4.140625" customWidth="1"/>
    <col min="6" max="6" width="12.42578125" customWidth="1"/>
    <col min="7" max="7" width="7.42578125" customWidth="1"/>
    <col min="8" max="8" width="9.42578125" customWidth="1"/>
    <col min="9" max="9" width="17.7109375" customWidth="1"/>
    <col min="16" max="16" width="13.7109375" bestFit="1" customWidth="1"/>
    <col min="18" max="18" width="12" bestFit="1" customWidth="1"/>
    <col min="19" max="19" width="9.28515625" bestFit="1" customWidth="1"/>
    <col min="20" max="20" width="11.28515625" bestFit="1" customWidth="1"/>
    <col min="21" max="21" width="9.85546875" bestFit="1" customWidth="1"/>
    <col min="22" max="22" width="9.85546875" customWidth="1"/>
    <col min="27" max="27" width="13.42578125" customWidth="1"/>
    <col min="32" max="32" width="18.5703125" customWidth="1"/>
    <col min="33" max="33" width="4.5703125" customWidth="1"/>
  </cols>
  <sheetData>
    <row r="1" spans="1:33" ht="4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33">
      <c r="A2" s="1" t="s">
        <v>1</v>
      </c>
      <c r="B2" s="6">
        <v>39797</v>
      </c>
      <c r="F2" t="s">
        <v>2</v>
      </c>
    </row>
    <row r="3" spans="1:33">
      <c r="A3" s="1" t="s">
        <v>3</v>
      </c>
      <c r="B3" t="s">
        <v>4</v>
      </c>
      <c r="F3" t="s">
        <v>5</v>
      </c>
    </row>
    <row r="5" spans="1:33">
      <c r="B5" t="s">
        <v>112</v>
      </c>
    </row>
    <row r="6" spans="1:33">
      <c r="B6" s="47" t="s">
        <v>7</v>
      </c>
      <c r="C6" t="s">
        <v>8</v>
      </c>
      <c r="D6" t="s">
        <v>9</v>
      </c>
      <c r="E6" t="s">
        <v>10</v>
      </c>
    </row>
    <row r="7" spans="1:33">
      <c r="B7" s="47"/>
      <c r="C7">
        <v>0</v>
      </c>
      <c r="D7">
        <v>0</v>
      </c>
      <c r="E7">
        <v>0</v>
      </c>
    </row>
    <row r="10" spans="1:33">
      <c r="A10" s="2"/>
      <c r="B10" s="5"/>
      <c r="C10" s="48" t="s">
        <v>11</v>
      </c>
      <c r="D10" s="48"/>
      <c r="E10" s="48"/>
      <c r="F10" s="5" t="s">
        <v>12</v>
      </c>
      <c r="G10" s="5"/>
      <c r="H10" s="49" t="s">
        <v>13</v>
      </c>
      <c r="I10" s="5"/>
      <c r="J10" s="5"/>
      <c r="AD10" t="s">
        <v>14</v>
      </c>
      <c r="AE10" t="s">
        <v>15</v>
      </c>
      <c r="AF10" t="s">
        <v>16</v>
      </c>
      <c r="AG10">
        <v>0</v>
      </c>
    </row>
    <row r="11" spans="1:33" ht="14.25" customHeight="1">
      <c r="A11" s="2" t="s">
        <v>17</v>
      </c>
      <c r="B11" s="5" t="s">
        <v>18</v>
      </c>
      <c r="C11" s="5" t="s">
        <v>8</v>
      </c>
      <c r="D11" s="5" t="s">
        <v>9</v>
      </c>
      <c r="E11" s="5" t="s">
        <v>10</v>
      </c>
      <c r="F11" s="5"/>
      <c r="G11" s="5"/>
      <c r="H11" s="49"/>
      <c r="I11" s="5" t="s">
        <v>19</v>
      </c>
      <c r="J11" s="5" t="s">
        <v>20</v>
      </c>
      <c r="L11">
        <f>(D13*60+E13)-E12</f>
        <v>6</v>
      </c>
      <c r="O11" t="s">
        <v>21</v>
      </c>
      <c r="P11" t="s">
        <v>22</v>
      </c>
      <c r="Q11" t="s">
        <v>23</v>
      </c>
      <c r="R11" t="s">
        <v>24</v>
      </c>
      <c r="S11" t="s">
        <v>25</v>
      </c>
      <c r="T11" t="s">
        <v>21</v>
      </c>
      <c r="U11" t="s">
        <v>26</v>
      </c>
      <c r="V11" t="s">
        <v>20</v>
      </c>
      <c r="W11" t="s">
        <v>27</v>
      </c>
      <c r="X11" t="s">
        <v>28</v>
      </c>
      <c r="AD11" t="s">
        <v>29</v>
      </c>
      <c r="AE11" t="s">
        <v>30</v>
      </c>
      <c r="AF11" t="s">
        <v>22</v>
      </c>
      <c r="AG11">
        <v>1</v>
      </c>
    </row>
    <row r="12" spans="1:33">
      <c r="A12" s="1">
        <v>1</v>
      </c>
      <c r="B12" t="s">
        <v>113</v>
      </c>
      <c r="C12">
        <v>0</v>
      </c>
      <c r="D12">
        <v>0</v>
      </c>
      <c r="E12">
        <v>19</v>
      </c>
      <c r="F12" s="3">
        <f>IF((C12-C7)+(D12-D7)+(E12-E7)&gt;0,(C12-C7)*3600+(D12-D7)*60+(E12-E7),"")</f>
        <v>19</v>
      </c>
      <c r="G12" s="3" t="str">
        <f t="shared" ref="G12:G43" si="0">+IF(B12="","","sec.")</f>
        <v>sec.</v>
      </c>
      <c r="H12" s="1" t="s">
        <v>30</v>
      </c>
      <c r="I12" t="s">
        <v>26</v>
      </c>
      <c r="J12" t="s">
        <v>14</v>
      </c>
      <c r="V12">
        <f>IF(J12=$AD$10,F12)</f>
        <v>19</v>
      </c>
      <c r="W12" s="3" t="str">
        <f t="shared" ref="W12:W31" si="1">IF(H12=$AE$10,+F12,"")</f>
        <v/>
      </c>
      <c r="X12" s="3">
        <f t="shared" ref="X12:X31" si="2">IF(H12=$AE$11,+F12,"")</f>
        <v>19</v>
      </c>
      <c r="AF12" t="s">
        <v>23</v>
      </c>
      <c r="AG12">
        <v>2</v>
      </c>
    </row>
    <row r="13" spans="1:33">
      <c r="A13" s="1">
        <v>2</v>
      </c>
      <c r="B13" t="s">
        <v>73</v>
      </c>
      <c r="C13">
        <v>0</v>
      </c>
      <c r="D13">
        <v>0</v>
      </c>
      <c r="E13">
        <v>25</v>
      </c>
      <c r="F13" s="3">
        <f>(C13*3600+D13*60+E13)-(C12*3600+D12*60+E12)</f>
        <v>6</v>
      </c>
      <c r="G13" s="3" t="str">
        <f t="shared" si="0"/>
        <v>sec.</v>
      </c>
      <c r="H13" s="1" t="s">
        <v>30</v>
      </c>
      <c r="I13" t="s">
        <v>23</v>
      </c>
      <c r="J13" t="s">
        <v>29</v>
      </c>
      <c r="W13" s="3" t="str">
        <f t="shared" si="1"/>
        <v/>
      </c>
      <c r="X13" s="3">
        <f t="shared" si="2"/>
        <v>6</v>
      </c>
      <c r="AF13" t="s">
        <v>24</v>
      </c>
      <c r="AG13">
        <v>3</v>
      </c>
    </row>
    <row r="14" spans="1:33">
      <c r="A14" s="1">
        <v>3</v>
      </c>
      <c r="B14" t="s">
        <v>114</v>
      </c>
      <c r="C14">
        <v>0</v>
      </c>
      <c r="D14">
        <v>0</v>
      </c>
      <c r="E14">
        <v>40</v>
      </c>
      <c r="F14" s="3">
        <f t="shared" ref="F14:F73" si="3">(C14*3600+D14*60+E14)-(C13*3600+D13*60+E13)</f>
        <v>15</v>
      </c>
      <c r="G14" s="3" t="str">
        <f t="shared" si="0"/>
        <v>sec.</v>
      </c>
      <c r="H14" s="1" t="s">
        <v>30</v>
      </c>
      <c r="I14" t="s">
        <v>34</v>
      </c>
      <c r="J14" t="s">
        <v>29</v>
      </c>
      <c r="W14" s="3" t="str">
        <f t="shared" si="1"/>
        <v/>
      </c>
      <c r="X14" s="3">
        <f t="shared" si="2"/>
        <v>15</v>
      </c>
      <c r="AF14" t="s">
        <v>34</v>
      </c>
      <c r="AG14">
        <v>4</v>
      </c>
    </row>
    <row r="15" spans="1:33">
      <c r="A15" s="1">
        <v>4</v>
      </c>
      <c r="B15" t="s">
        <v>115</v>
      </c>
      <c r="C15">
        <v>0</v>
      </c>
      <c r="D15">
        <v>0</v>
      </c>
      <c r="E15">
        <v>58</v>
      </c>
      <c r="F15" s="3">
        <f t="shared" si="3"/>
        <v>18</v>
      </c>
      <c r="G15" s="3" t="str">
        <f t="shared" si="0"/>
        <v>sec.</v>
      </c>
      <c r="H15" s="1" t="s">
        <v>30</v>
      </c>
      <c r="I15" t="s">
        <v>23</v>
      </c>
      <c r="J15" t="s">
        <v>29</v>
      </c>
      <c r="W15" s="3" t="str">
        <f t="shared" si="1"/>
        <v/>
      </c>
      <c r="X15" s="3">
        <f t="shared" si="2"/>
        <v>18</v>
      </c>
      <c r="AF15" t="s">
        <v>25</v>
      </c>
      <c r="AG15">
        <v>5</v>
      </c>
    </row>
    <row r="16" spans="1:33">
      <c r="A16" s="1">
        <v>5</v>
      </c>
      <c r="B16" t="s">
        <v>116</v>
      </c>
      <c r="C16">
        <v>0</v>
      </c>
      <c r="D16">
        <v>1</v>
      </c>
      <c r="E16">
        <v>19</v>
      </c>
      <c r="F16" s="3">
        <f t="shared" si="3"/>
        <v>21</v>
      </c>
      <c r="G16" s="3" t="str">
        <f t="shared" si="0"/>
        <v>sec.</v>
      </c>
      <c r="H16" s="1" t="s">
        <v>15</v>
      </c>
      <c r="I16" t="s">
        <v>21</v>
      </c>
      <c r="J16" t="s">
        <v>29</v>
      </c>
      <c r="W16" s="3">
        <f t="shared" si="1"/>
        <v>21</v>
      </c>
      <c r="X16" s="3" t="str">
        <f t="shared" si="2"/>
        <v/>
      </c>
      <c r="AF16" t="s">
        <v>21</v>
      </c>
      <c r="AG16">
        <v>6</v>
      </c>
    </row>
    <row r="17" spans="1:33">
      <c r="A17" s="1">
        <v>6</v>
      </c>
      <c r="B17" t="s">
        <v>117</v>
      </c>
      <c r="C17">
        <v>0</v>
      </c>
      <c r="D17">
        <v>1</v>
      </c>
      <c r="E17">
        <v>54</v>
      </c>
      <c r="F17" s="3">
        <f t="shared" si="3"/>
        <v>35</v>
      </c>
      <c r="G17" s="3" t="str">
        <f t="shared" si="0"/>
        <v>sec.</v>
      </c>
      <c r="H17" s="1" t="s">
        <v>15</v>
      </c>
      <c r="I17" t="s">
        <v>23</v>
      </c>
      <c r="J17" t="s">
        <v>29</v>
      </c>
      <c r="W17" s="3">
        <f t="shared" si="1"/>
        <v>35</v>
      </c>
      <c r="X17" s="3" t="str">
        <f t="shared" si="2"/>
        <v/>
      </c>
      <c r="AF17" t="s">
        <v>38</v>
      </c>
      <c r="AG17">
        <v>7</v>
      </c>
    </row>
    <row r="18" spans="1:33">
      <c r="A18" s="1">
        <v>7</v>
      </c>
      <c r="B18" t="s">
        <v>118</v>
      </c>
      <c r="C18">
        <v>0</v>
      </c>
      <c r="D18">
        <v>2</v>
      </c>
      <c r="E18">
        <v>27</v>
      </c>
      <c r="F18" s="3">
        <f t="shared" si="3"/>
        <v>33</v>
      </c>
      <c r="G18" s="3" t="str">
        <f t="shared" si="0"/>
        <v>sec.</v>
      </c>
      <c r="H18" s="1" t="s">
        <v>15</v>
      </c>
      <c r="I18" t="s">
        <v>21</v>
      </c>
      <c r="J18" t="s">
        <v>29</v>
      </c>
      <c r="W18" s="3">
        <f t="shared" si="1"/>
        <v>33</v>
      </c>
      <c r="X18" s="3" t="str">
        <f t="shared" si="2"/>
        <v/>
      </c>
      <c r="AF18" t="s">
        <v>26</v>
      </c>
      <c r="AG18">
        <v>8</v>
      </c>
    </row>
    <row r="19" spans="1:33">
      <c r="A19" s="1">
        <v>8</v>
      </c>
      <c r="B19" t="s">
        <v>119</v>
      </c>
      <c r="C19">
        <v>0</v>
      </c>
      <c r="D19">
        <v>2</v>
      </c>
      <c r="E19">
        <v>40</v>
      </c>
      <c r="F19" s="3">
        <f t="shared" si="3"/>
        <v>13</v>
      </c>
      <c r="G19" s="3" t="str">
        <f t="shared" si="0"/>
        <v>sec.</v>
      </c>
      <c r="H19" s="1" t="s">
        <v>15</v>
      </c>
      <c r="I19" t="s">
        <v>21</v>
      </c>
      <c r="J19" t="s">
        <v>29</v>
      </c>
      <c r="W19" s="3">
        <f t="shared" si="1"/>
        <v>13</v>
      </c>
      <c r="X19" s="3" t="str">
        <f t="shared" si="2"/>
        <v/>
      </c>
      <c r="AG19">
        <v>9</v>
      </c>
    </row>
    <row r="20" spans="1:33">
      <c r="A20" s="1">
        <v>9</v>
      </c>
      <c r="B20" t="s">
        <v>120</v>
      </c>
      <c r="C20">
        <v>0</v>
      </c>
      <c r="D20">
        <v>3</v>
      </c>
      <c r="E20">
        <v>17</v>
      </c>
      <c r="F20" s="3">
        <f t="shared" si="3"/>
        <v>37</v>
      </c>
      <c r="G20" s="3" t="str">
        <f t="shared" si="0"/>
        <v>sec.</v>
      </c>
      <c r="H20" s="1" t="s">
        <v>15</v>
      </c>
      <c r="I20" t="s">
        <v>23</v>
      </c>
      <c r="J20" t="s">
        <v>29</v>
      </c>
      <c r="W20" s="3">
        <f t="shared" si="1"/>
        <v>37</v>
      </c>
      <c r="X20" s="3" t="str">
        <f t="shared" si="2"/>
        <v/>
      </c>
      <c r="AG20">
        <v>10</v>
      </c>
    </row>
    <row r="21" spans="1:33">
      <c r="A21" s="1">
        <v>10</v>
      </c>
      <c r="B21" t="s">
        <v>116</v>
      </c>
      <c r="C21">
        <v>0</v>
      </c>
      <c r="D21">
        <v>3</v>
      </c>
      <c r="E21">
        <v>56</v>
      </c>
      <c r="F21" s="3">
        <f t="shared" si="3"/>
        <v>39</v>
      </c>
      <c r="G21" s="3" t="str">
        <f t="shared" si="0"/>
        <v>sec.</v>
      </c>
      <c r="H21" s="1" t="s">
        <v>15</v>
      </c>
      <c r="I21" t="s">
        <v>21</v>
      </c>
      <c r="J21" t="s">
        <v>29</v>
      </c>
      <c r="W21" s="3">
        <f t="shared" si="1"/>
        <v>39</v>
      </c>
      <c r="X21" s="3" t="str">
        <f t="shared" si="2"/>
        <v/>
      </c>
      <c r="AG21">
        <v>11</v>
      </c>
    </row>
    <row r="22" spans="1:33">
      <c r="A22" s="1">
        <v>11</v>
      </c>
      <c r="B22" t="s">
        <v>121</v>
      </c>
      <c r="C22">
        <v>0</v>
      </c>
      <c r="D22">
        <v>4</v>
      </c>
      <c r="E22">
        <v>23</v>
      </c>
      <c r="F22" s="3">
        <f t="shared" si="3"/>
        <v>27</v>
      </c>
      <c r="G22" s="3" t="str">
        <f t="shared" si="0"/>
        <v>sec.</v>
      </c>
      <c r="H22" s="1" t="s">
        <v>15</v>
      </c>
      <c r="I22" t="s">
        <v>23</v>
      </c>
      <c r="J22" t="s">
        <v>29</v>
      </c>
      <c r="W22" s="3">
        <f t="shared" si="1"/>
        <v>27</v>
      </c>
      <c r="X22" s="3" t="str">
        <f t="shared" si="2"/>
        <v/>
      </c>
      <c r="AG22">
        <v>12</v>
      </c>
    </row>
    <row r="23" spans="1:33">
      <c r="A23" s="1">
        <v>12</v>
      </c>
      <c r="B23" t="s">
        <v>122</v>
      </c>
      <c r="C23">
        <v>0</v>
      </c>
      <c r="D23">
        <v>4</v>
      </c>
      <c r="E23">
        <v>28</v>
      </c>
      <c r="F23" s="3">
        <f t="shared" si="3"/>
        <v>5</v>
      </c>
      <c r="G23" s="3" t="str">
        <f t="shared" si="0"/>
        <v>sec.</v>
      </c>
      <c r="H23" s="1" t="s">
        <v>15</v>
      </c>
      <c r="I23" t="s">
        <v>23</v>
      </c>
      <c r="J23" t="s">
        <v>29</v>
      </c>
      <c r="W23" s="3">
        <f t="shared" si="1"/>
        <v>5</v>
      </c>
      <c r="X23" s="3" t="str">
        <f t="shared" si="2"/>
        <v/>
      </c>
      <c r="AG23">
        <v>13</v>
      </c>
    </row>
    <row r="24" spans="1:33">
      <c r="A24" s="1">
        <v>13</v>
      </c>
      <c r="B24" t="s">
        <v>123</v>
      </c>
      <c r="C24">
        <v>0</v>
      </c>
      <c r="D24">
        <v>4</v>
      </c>
      <c r="E24">
        <v>49</v>
      </c>
      <c r="F24" s="3">
        <f t="shared" si="3"/>
        <v>21</v>
      </c>
      <c r="G24" s="3" t="str">
        <f>+IF(B24="","","sec.")</f>
        <v>sec.</v>
      </c>
      <c r="H24" s="1" t="s">
        <v>15</v>
      </c>
      <c r="I24" t="s">
        <v>23</v>
      </c>
      <c r="J24" t="s">
        <v>29</v>
      </c>
      <c r="W24" s="3">
        <f t="shared" si="1"/>
        <v>21</v>
      </c>
      <c r="X24" s="3" t="str">
        <f t="shared" si="2"/>
        <v/>
      </c>
      <c r="AG24">
        <v>14</v>
      </c>
    </row>
    <row r="25" spans="1:33">
      <c r="A25" s="1">
        <v>14</v>
      </c>
      <c r="B25" t="s">
        <v>124</v>
      </c>
      <c r="C25">
        <v>0</v>
      </c>
      <c r="D25">
        <v>5</v>
      </c>
      <c r="E25">
        <v>26</v>
      </c>
      <c r="F25" s="3">
        <f t="shared" si="3"/>
        <v>37</v>
      </c>
      <c r="G25" s="3" t="e">
        <f>+IF(#REF!="","","sec.")</f>
        <v>#REF!</v>
      </c>
      <c r="H25" s="1" t="s">
        <v>15</v>
      </c>
      <c r="I25" t="s">
        <v>16</v>
      </c>
      <c r="J25" t="s">
        <v>29</v>
      </c>
      <c r="W25" s="3">
        <f t="shared" si="1"/>
        <v>37</v>
      </c>
      <c r="X25" s="3" t="str">
        <f t="shared" si="2"/>
        <v/>
      </c>
      <c r="AG25">
        <v>15</v>
      </c>
    </row>
    <row r="26" spans="1:33">
      <c r="A26" s="1">
        <v>15</v>
      </c>
      <c r="B26" t="s">
        <v>125</v>
      </c>
      <c r="C26">
        <v>0</v>
      </c>
      <c r="D26">
        <v>5</v>
      </c>
      <c r="E26">
        <v>45</v>
      </c>
      <c r="F26" s="3">
        <f t="shared" si="3"/>
        <v>19</v>
      </c>
      <c r="G26" s="3" t="str">
        <f t="shared" si="0"/>
        <v>sec.</v>
      </c>
      <c r="H26" s="1" t="s">
        <v>15</v>
      </c>
      <c r="I26" t="s">
        <v>23</v>
      </c>
      <c r="J26" t="s">
        <v>29</v>
      </c>
      <c r="W26" s="3">
        <f t="shared" si="1"/>
        <v>19</v>
      </c>
      <c r="X26" s="3" t="str">
        <f t="shared" si="2"/>
        <v/>
      </c>
      <c r="AG26">
        <v>16</v>
      </c>
    </row>
    <row r="27" spans="1:33">
      <c r="A27" s="1">
        <v>16</v>
      </c>
      <c r="B27" t="s">
        <v>126</v>
      </c>
      <c r="C27">
        <v>0</v>
      </c>
      <c r="D27">
        <v>6</v>
      </c>
      <c r="E27">
        <v>17</v>
      </c>
      <c r="F27" s="3">
        <f t="shared" si="3"/>
        <v>32</v>
      </c>
      <c r="G27" s="3" t="str">
        <f t="shared" si="0"/>
        <v>sec.</v>
      </c>
      <c r="H27" s="1" t="s">
        <v>15</v>
      </c>
      <c r="I27" t="s">
        <v>23</v>
      </c>
      <c r="J27" t="s">
        <v>29</v>
      </c>
      <c r="W27" s="3">
        <f t="shared" si="1"/>
        <v>32</v>
      </c>
      <c r="X27" s="3" t="str">
        <f t="shared" si="2"/>
        <v/>
      </c>
      <c r="AG27">
        <v>17</v>
      </c>
    </row>
    <row r="28" spans="1:33">
      <c r="A28" s="1">
        <v>17</v>
      </c>
      <c r="B28" t="s">
        <v>127</v>
      </c>
      <c r="C28">
        <v>0</v>
      </c>
      <c r="D28">
        <v>6</v>
      </c>
      <c r="E28">
        <v>40</v>
      </c>
      <c r="F28" s="3">
        <f t="shared" si="3"/>
        <v>23</v>
      </c>
      <c r="G28" s="3" t="str">
        <f t="shared" si="0"/>
        <v>sec.</v>
      </c>
      <c r="H28" s="1" t="s">
        <v>15</v>
      </c>
      <c r="I28" t="s">
        <v>23</v>
      </c>
      <c r="J28" t="s">
        <v>29</v>
      </c>
      <c r="W28" s="3">
        <f t="shared" si="1"/>
        <v>23</v>
      </c>
      <c r="X28" s="3" t="str">
        <f t="shared" si="2"/>
        <v/>
      </c>
      <c r="AG28">
        <v>18</v>
      </c>
    </row>
    <row r="29" spans="1:33">
      <c r="A29" s="1">
        <v>18</v>
      </c>
      <c r="B29" t="s">
        <v>128</v>
      </c>
      <c r="C29">
        <v>0</v>
      </c>
      <c r="D29">
        <v>6</v>
      </c>
      <c r="E29">
        <v>51</v>
      </c>
      <c r="F29" s="3">
        <f t="shared" si="3"/>
        <v>11</v>
      </c>
      <c r="G29" s="3" t="str">
        <f t="shared" si="0"/>
        <v>sec.</v>
      </c>
      <c r="H29" s="1" t="s">
        <v>15</v>
      </c>
      <c r="I29" t="s">
        <v>23</v>
      </c>
      <c r="J29" t="s">
        <v>29</v>
      </c>
      <c r="W29" s="3">
        <f t="shared" si="1"/>
        <v>11</v>
      </c>
      <c r="X29" s="3" t="str">
        <f t="shared" si="2"/>
        <v/>
      </c>
      <c r="AG29">
        <v>19</v>
      </c>
    </row>
    <row r="30" spans="1:33">
      <c r="A30" s="1">
        <v>19</v>
      </c>
      <c r="B30" t="s">
        <v>129</v>
      </c>
      <c r="C30">
        <v>0</v>
      </c>
      <c r="D30">
        <v>7</v>
      </c>
      <c r="E30">
        <v>16</v>
      </c>
      <c r="F30" s="3">
        <f t="shared" si="3"/>
        <v>25</v>
      </c>
      <c r="G30" s="3" t="str">
        <f t="shared" si="0"/>
        <v>sec.</v>
      </c>
      <c r="H30" s="1" t="s">
        <v>15</v>
      </c>
      <c r="I30" t="s">
        <v>21</v>
      </c>
      <c r="J30" t="s">
        <v>29</v>
      </c>
      <c r="W30" s="3">
        <f t="shared" si="1"/>
        <v>25</v>
      </c>
      <c r="X30" s="3" t="str">
        <f t="shared" si="2"/>
        <v/>
      </c>
      <c r="AG30">
        <v>20</v>
      </c>
    </row>
    <row r="31" spans="1:33">
      <c r="A31" s="1">
        <v>20</v>
      </c>
      <c r="B31" t="s">
        <v>122</v>
      </c>
      <c r="C31">
        <v>0</v>
      </c>
      <c r="D31">
        <v>7</v>
      </c>
      <c r="E31">
        <v>25</v>
      </c>
      <c r="F31" s="3">
        <f t="shared" si="3"/>
        <v>9</v>
      </c>
      <c r="G31" s="3" t="str">
        <f t="shared" si="0"/>
        <v>sec.</v>
      </c>
      <c r="H31" s="1" t="s">
        <v>15</v>
      </c>
      <c r="I31" t="s">
        <v>23</v>
      </c>
      <c r="J31" t="s">
        <v>29</v>
      </c>
      <c r="W31" s="3">
        <f t="shared" si="1"/>
        <v>9</v>
      </c>
      <c r="X31" s="3" t="str">
        <f t="shared" si="2"/>
        <v/>
      </c>
      <c r="AG31">
        <v>21</v>
      </c>
    </row>
    <row r="32" spans="1:33">
      <c r="A32" s="1">
        <v>21</v>
      </c>
      <c r="B32" t="s">
        <v>77</v>
      </c>
      <c r="C32">
        <v>0</v>
      </c>
      <c r="D32">
        <v>7</v>
      </c>
      <c r="E32">
        <v>45</v>
      </c>
      <c r="F32" s="3">
        <f t="shared" si="3"/>
        <v>20</v>
      </c>
      <c r="G32" s="3" t="str">
        <f t="shared" si="0"/>
        <v>sec.</v>
      </c>
      <c r="H32" s="1" t="s">
        <v>15</v>
      </c>
      <c r="I32" t="s">
        <v>21</v>
      </c>
      <c r="J32" t="s">
        <v>29</v>
      </c>
      <c r="W32" s="3"/>
      <c r="X32" s="3"/>
      <c r="AG32">
        <f t="shared" ref="AG32:AG49" si="4">AG31+1</f>
        <v>22</v>
      </c>
    </row>
    <row r="33" spans="1:33">
      <c r="A33" s="1">
        <v>22</v>
      </c>
      <c r="B33" t="s">
        <v>127</v>
      </c>
      <c r="C33">
        <v>0</v>
      </c>
      <c r="D33">
        <v>7</v>
      </c>
      <c r="E33">
        <v>53</v>
      </c>
      <c r="F33" s="3">
        <f t="shared" si="3"/>
        <v>8</v>
      </c>
      <c r="G33" s="3" t="str">
        <f t="shared" si="0"/>
        <v>sec.</v>
      </c>
      <c r="H33" s="1" t="s">
        <v>15</v>
      </c>
      <c r="I33" t="s">
        <v>23</v>
      </c>
      <c r="J33" t="s">
        <v>29</v>
      </c>
      <c r="W33" s="3"/>
      <c r="X33" s="3"/>
      <c r="AG33">
        <f t="shared" si="4"/>
        <v>23</v>
      </c>
    </row>
    <row r="34" spans="1:33">
      <c r="A34" s="1">
        <v>23</v>
      </c>
      <c r="B34" t="s">
        <v>130</v>
      </c>
      <c r="C34">
        <v>0</v>
      </c>
      <c r="D34">
        <v>8</v>
      </c>
      <c r="E34">
        <v>4</v>
      </c>
      <c r="F34" s="3">
        <f t="shared" si="3"/>
        <v>11</v>
      </c>
      <c r="G34" s="3" t="str">
        <f t="shared" si="0"/>
        <v>sec.</v>
      </c>
      <c r="H34" s="1" t="s">
        <v>15</v>
      </c>
      <c r="I34" t="s">
        <v>23</v>
      </c>
      <c r="J34" t="s">
        <v>29</v>
      </c>
      <c r="W34" s="3"/>
      <c r="X34" s="3"/>
      <c r="AG34">
        <f t="shared" si="4"/>
        <v>24</v>
      </c>
    </row>
    <row r="35" spans="1:33">
      <c r="A35" s="1">
        <v>24</v>
      </c>
      <c r="B35" t="s">
        <v>131</v>
      </c>
      <c r="C35">
        <v>0</v>
      </c>
      <c r="D35">
        <v>8</v>
      </c>
      <c r="E35">
        <v>26</v>
      </c>
      <c r="F35" s="3">
        <f t="shared" si="3"/>
        <v>22</v>
      </c>
      <c r="G35" s="3" t="str">
        <f t="shared" si="0"/>
        <v>sec.</v>
      </c>
      <c r="H35" s="1" t="s">
        <v>30</v>
      </c>
      <c r="I35" t="s">
        <v>38</v>
      </c>
      <c r="J35" t="s">
        <v>14</v>
      </c>
      <c r="W35" s="3"/>
      <c r="X35" s="3"/>
      <c r="AG35">
        <f t="shared" si="4"/>
        <v>25</v>
      </c>
    </row>
    <row r="36" spans="1:33">
      <c r="A36" s="1">
        <v>25</v>
      </c>
      <c r="B36" t="s">
        <v>129</v>
      </c>
      <c r="C36">
        <v>0</v>
      </c>
      <c r="D36">
        <v>9</v>
      </c>
      <c r="E36">
        <v>8</v>
      </c>
      <c r="F36" s="3">
        <f t="shared" si="3"/>
        <v>42</v>
      </c>
      <c r="G36" s="3" t="str">
        <f t="shared" si="0"/>
        <v>sec.</v>
      </c>
      <c r="H36" s="1" t="s">
        <v>15</v>
      </c>
      <c r="I36" t="s">
        <v>21</v>
      </c>
      <c r="J36" t="s">
        <v>29</v>
      </c>
      <c r="W36" s="3"/>
      <c r="X36" s="3"/>
      <c r="AG36">
        <f t="shared" si="4"/>
        <v>26</v>
      </c>
    </row>
    <row r="37" spans="1:33">
      <c r="A37" s="1">
        <v>26</v>
      </c>
      <c r="B37" t="s">
        <v>126</v>
      </c>
      <c r="C37">
        <v>0</v>
      </c>
      <c r="D37">
        <v>9</v>
      </c>
      <c r="E37">
        <v>27</v>
      </c>
      <c r="F37" s="3">
        <f t="shared" si="3"/>
        <v>19</v>
      </c>
      <c r="G37" s="3" t="str">
        <f t="shared" si="0"/>
        <v>sec.</v>
      </c>
      <c r="H37" s="1" t="s">
        <v>15</v>
      </c>
      <c r="I37" t="s">
        <v>23</v>
      </c>
      <c r="J37" t="s">
        <v>29</v>
      </c>
      <c r="W37" s="3"/>
      <c r="X37" s="3"/>
      <c r="AG37">
        <f t="shared" si="4"/>
        <v>27</v>
      </c>
    </row>
    <row r="38" spans="1:33">
      <c r="A38" s="1">
        <v>27</v>
      </c>
      <c r="B38" t="s">
        <v>132</v>
      </c>
      <c r="C38">
        <v>0</v>
      </c>
      <c r="D38">
        <v>9</v>
      </c>
      <c r="E38">
        <v>51</v>
      </c>
      <c r="F38" s="3">
        <f t="shared" si="3"/>
        <v>24</v>
      </c>
      <c r="G38" s="3" t="str">
        <f t="shared" si="0"/>
        <v>sec.</v>
      </c>
      <c r="H38" s="1" t="s">
        <v>15</v>
      </c>
      <c r="I38" t="s">
        <v>23</v>
      </c>
      <c r="J38" t="s">
        <v>29</v>
      </c>
      <c r="W38" s="3"/>
      <c r="X38" s="3"/>
      <c r="AG38">
        <f t="shared" si="4"/>
        <v>28</v>
      </c>
    </row>
    <row r="39" spans="1:33">
      <c r="A39" s="1">
        <v>28</v>
      </c>
      <c r="B39" t="s">
        <v>122</v>
      </c>
      <c r="C39">
        <v>0</v>
      </c>
      <c r="D39">
        <v>9</v>
      </c>
      <c r="E39">
        <v>58</v>
      </c>
      <c r="F39" s="3">
        <f t="shared" si="3"/>
        <v>7</v>
      </c>
      <c r="G39" s="3" t="str">
        <f t="shared" si="0"/>
        <v>sec.</v>
      </c>
      <c r="H39" s="1" t="s">
        <v>15</v>
      </c>
      <c r="I39" t="s">
        <v>23</v>
      </c>
      <c r="J39" t="s">
        <v>29</v>
      </c>
      <c r="W39" s="3"/>
      <c r="X39" s="3"/>
      <c r="AG39">
        <f t="shared" si="4"/>
        <v>29</v>
      </c>
    </row>
    <row r="40" spans="1:33">
      <c r="A40" s="1">
        <f t="shared" ref="A40:A76" si="5">+A39+1</f>
        <v>29</v>
      </c>
      <c r="B40" t="s">
        <v>77</v>
      </c>
      <c r="C40">
        <v>0</v>
      </c>
      <c r="D40">
        <v>10</v>
      </c>
      <c r="E40">
        <v>25</v>
      </c>
      <c r="F40" s="3">
        <f t="shared" si="3"/>
        <v>27</v>
      </c>
      <c r="G40" s="3" t="str">
        <f t="shared" si="0"/>
        <v>sec.</v>
      </c>
      <c r="H40" s="1" t="s">
        <v>15</v>
      </c>
      <c r="I40" t="s">
        <v>21</v>
      </c>
      <c r="J40" t="s">
        <v>29</v>
      </c>
      <c r="W40" s="3"/>
      <c r="X40" s="3"/>
      <c r="AG40">
        <f t="shared" si="4"/>
        <v>30</v>
      </c>
    </row>
    <row r="41" spans="1:33">
      <c r="A41" s="1">
        <f t="shared" si="5"/>
        <v>30</v>
      </c>
      <c r="B41" t="s">
        <v>133</v>
      </c>
      <c r="C41">
        <v>0</v>
      </c>
      <c r="D41">
        <v>10</v>
      </c>
      <c r="E41">
        <v>41</v>
      </c>
      <c r="F41" s="3">
        <f t="shared" si="3"/>
        <v>16</v>
      </c>
      <c r="G41" s="3" t="str">
        <f t="shared" si="0"/>
        <v>sec.</v>
      </c>
      <c r="H41" s="1" t="s">
        <v>30</v>
      </c>
      <c r="I41" t="s">
        <v>23</v>
      </c>
      <c r="J41" t="s">
        <v>29</v>
      </c>
      <c r="W41" s="3"/>
      <c r="X41" s="3"/>
      <c r="AG41">
        <f t="shared" si="4"/>
        <v>31</v>
      </c>
    </row>
    <row r="42" spans="1:33">
      <c r="A42" s="1">
        <f t="shared" si="5"/>
        <v>31</v>
      </c>
      <c r="B42" t="s">
        <v>131</v>
      </c>
      <c r="C42">
        <v>0</v>
      </c>
      <c r="D42">
        <v>11</v>
      </c>
      <c r="E42">
        <v>21</v>
      </c>
      <c r="F42" s="3">
        <f t="shared" si="3"/>
        <v>40</v>
      </c>
      <c r="G42" s="3" t="str">
        <f t="shared" si="0"/>
        <v>sec.</v>
      </c>
      <c r="H42" s="1" t="s">
        <v>30</v>
      </c>
      <c r="I42" t="s">
        <v>38</v>
      </c>
      <c r="J42" t="s">
        <v>14</v>
      </c>
      <c r="W42" s="3"/>
      <c r="X42" s="3"/>
      <c r="AG42">
        <f t="shared" si="4"/>
        <v>32</v>
      </c>
    </row>
    <row r="43" spans="1:33">
      <c r="A43" s="1">
        <f t="shared" si="5"/>
        <v>32</v>
      </c>
      <c r="B43" t="s">
        <v>134</v>
      </c>
      <c r="C43">
        <v>0</v>
      </c>
      <c r="D43">
        <v>11</v>
      </c>
      <c r="E43">
        <v>28</v>
      </c>
      <c r="F43" s="3">
        <f t="shared" si="3"/>
        <v>7</v>
      </c>
      <c r="G43" s="3" t="str">
        <f t="shared" si="0"/>
        <v>sec.</v>
      </c>
      <c r="H43" s="1" t="s">
        <v>30</v>
      </c>
      <c r="I43" t="s">
        <v>23</v>
      </c>
      <c r="J43" t="s">
        <v>29</v>
      </c>
      <c r="W43" s="3"/>
      <c r="X43" s="3"/>
      <c r="AG43">
        <f t="shared" si="4"/>
        <v>33</v>
      </c>
    </row>
    <row r="44" spans="1:33">
      <c r="A44" s="1">
        <f t="shared" si="5"/>
        <v>33</v>
      </c>
      <c r="B44" t="s">
        <v>135</v>
      </c>
      <c r="C44">
        <v>0</v>
      </c>
      <c r="D44">
        <v>11</v>
      </c>
      <c r="E44">
        <v>46</v>
      </c>
      <c r="F44" s="3">
        <f t="shared" si="3"/>
        <v>18</v>
      </c>
      <c r="G44" s="3" t="str">
        <f t="shared" ref="G44:G77" si="6">+IF(B44="","","sec.")</f>
        <v>sec.</v>
      </c>
      <c r="H44" s="1" t="s">
        <v>15</v>
      </c>
      <c r="I44" t="s">
        <v>21</v>
      </c>
      <c r="J44" t="s">
        <v>29</v>
      </c>
      <c r="W44" s="3"/>
      <c r="X44" s="3"/>
      <c r="AG44">
        <f t="shared" si="4"/>
        <v>34</v>
      </c>
    </row>
    <row r="45" spans="1:33">
      <c r="A45" s="1">
        <f t="shared" si="5"/>
        <v>34</v>
      </c>
      <c r="B45" t="s">
        <v>136</v>
      </c>
      <c r="C45">
        <v>0</v>
      </c>
      <c r="D45">
        <v>11</v>
      </c>
      <c r="E45">
        <v>50</v>
      </c>
      <c r="F45" s="3">
        <f t="shared" si="3"/>
        <v>4</v>
      </c>
      <c r="G45" s="3" t="str">
        <f t="shared" si="6"/>
        <v>sec.</v>
      </c>
      <c r="H45" s="1" t="s">
        <v>30</v>
      </c>
      <c r="I45" t="s">
        <v>34</v>
      </c>
      <c r="J45" t="s">
        <v>14</v>
      </c>
      <c r="W45" s="3"/>
      <c r="X45" s="3"/>
      <c r="AG45">
        <f t="shared" si="4"/>
        <v>35</v>
      </c>
    </row>
    <row r="46" spans="1:33">
      <c r="A46" s="1">
        <f t="shared" si="5"/>
        <v>35</v>
      </c>
      <c r="B46" t="s">
        <v>135</v>
      </c>
      <c r="C46">
        <v>0</v>
      </c>
      <c r="D46">
        <v>14</v>
      </c>
      <c r="E46">
        <v>53</v>
      </c>
      <c r="F46" s="3">
        <f t="shared" si="3"/>
        <v>183</v>
      </c>
      <c r="G46" s="3" t="str">
        <f t="shared" si="6"/>
        <v>sec.</v>
      </c>
      <c r="H46" s="1" t="s">
        <v>15</v>
      </c>
      <c r="I46" t="s">
        <v>21</v>
      </c>
      <c r="J46" t="s">
        <v>29</v>
      </c>
      <c r="W46" s="3"/>
      <c r="X46" s="3"/>
      <c r="AG46">
        <f t="shared" si="4"/>
        <v>36</v>
      </c>
    </row>
    <row r="47" spans="1:33">
      <c r="A47" s="1">
        <f t="shared" si="5"/>
        <v>36</v>
      </c>
      <c r="B47" t="s">
        <v>137</v>
      </c>
      <c r="C47">
        <v>0</v>
      </c>
      <c r="D47">
        <v>15</v>
      </c>
      <c r="E47">
        <v>5</v>
      </c>
      <c r="F47" s="3">
        <f t="shared" si="3"/>
        <v>12</v>
      </c>
      <c r="G47" s="3" t="str">
        <f t="shared" si="6"/>
        <v>sec.</v>
      </c>
      <c r="H47" s="1" t="s">
        <v>30</v>
      </c>
      <c r="I47" t="s">
        <v>34</v>
      </c>
      <c r="J47" t="s">
        <v>14</v>
      </c>
      <c r="W47" s="3"/>
      <c r="X47" s="3"/>
      <c r="AG47">
        <f t="shared" si="4"/>
        <v>37</v>
      </c>
    </row>
    <row r="48" spans="1:33">
      <c r="A48" s="1">
        <f t="shared" si="5"/>
        <v>37</v>
      </c>
      <c r="B48" t="s">
        <v>138</v>
      </c>
      <c r="C48">
        <v>0</v>
      </c>
      <c r="D48">
        <v>21</v>
      </c>
      <c r="E48">
        <v>34</v>
      </c>
      <c r="F48" s="3">
        <f t="shared" si="3"/>
        <v>389</v>
      </c>
      <c r="G48" s="3" t="str">
        <f t="shared" si="6"/>
        <v>sec.</v>
      </c>
      <c r="H48" s="1" t="s">
        <v>15</v>
      </c>
      <c r="I48" t="s">
        <v>23</v>
      </c>
      <c r="J48" t="s">
        <v>29</v>
      </c>
      <c r="K48" t="s">
        <v>139</v>
      </c>
      <c r="M48" t="s">
        <v>140</v>
      </c>
      <c r="W48" s="3"/>
      <c r="X48" s="3"/>
      <c r="AG48">
        <f t="shared" si="4"/>
        <v>38</v>
      </c>
    </row>
    <row r="49" spans="1:33">
      <c r="A49" s="1">
        <f t="shared" si="5"/>
        <v>38</v>
      </c>
      <c r="B49" t="s">
        <v>141</v>
      </c>
      <c r="C49">
        <v>0</v>
      </c>
      <c r="D49">
        <v>24</v>
      </c>
      <c r="E49">
        <v>45</v>
      </c>
      <c r="F49" s="3">
        <f t="shared" si="3"/>
        <v>191</v>
      </c>
      <c r="G49" s="3" t="str">
        <f t="shared" si="6"/>
        <v>sec.</v>
      </c>
      <c r="H49" s="1" t="s">
        <v>15</v>
      </c>
      <c r="I49" t="s">
        <v>23</v>
      </c>
      <c r="J49" t="s">
        <v>29</v>
      </c>
      <c r="W49" s="3"/>
      <c r="X49" s="3"/>
      <c r="AG49">
        <f t="shared" si="4"/>
        <v>39</v>
      </c>
    </row>
    <row r="50" spans="1:33">
      <c r="A50" s="1">
        <f t="shared" si="5"/>
        <v>39</v>
      </c>
      <c r="B50" t="s">
        <v>142</v>
      </c>
      <c r="C50">
        <v>0</v>
      </c>
      <c r="D50">
        <v>25</v>
      </c>
      <c r="E50">
        <v>23</v>
      </c>
      <c r="F50" s="3">
        <f t="shared" si="3"/>
        <v>38</v>
      </c>
      <c r="G50" s="3" t="str">
        <f t="shared" si="6"/>
        <v>sec.</v>
      </c>
      <c r="H50" s="1" t="s">
        <v>30</v>
      </c>
      <c r="I50" t="s">
        <v>23</v>
      </c>
      <c r="J50" t="s">
        <v>14</v>
      </c>
      <c r="W50" s="3"/>
      <c r="X50" s="3"/>
      <c r="AG50">
        <v>40</v>
      </c>
    </row>
    <row r="51" spans="1:33">
      <c r="A51" s="1">
        <f t="shared" si="5"/>
        <v>40</v>
      </c>
      <c r="B51" t="s">
        <v>143</v>
      </c>
      <c r="C51">
        <v>0</v>
      </c>
      <c r="D51">
        <v>31</v>
      </c>
      <c r="E51">
        <v>14</v>
      </c>
      <c r="F51" s="3">
        <f t="shared" si="3"/>
        <v>351</v>
      </c>
      <c r="G51" s="3" t="str">
        <f t="shared" si="6"/>
        <v>sec.</v>
      </c>
      <c r="H51" s="1" t="s">
        <v>15</v>
      </c>
      <c r="I51" t="s">
        <v>23</v>
      </c>
      <c r="J51" t="s">
        <v>29</v>
      </c>
      <c r="W51" s="3"/>
      <c r="X51" s="3"/>
      <c r="AG51">
        <v>41</v>
      </c>
    </row>
    <row r="52" spans="1:33">
      <c r="A52" s="1">
        <f t="shared" si="5"/>
        <v>41</v>
      </c>
      <c r="B52" t="s">
        <v>144</v>
      </c>
      <c r="C52">
        <v>0</v>
      </c>
      <c r="D52">
        <v>31</v>
      </c>
      <c r="E52">
        <v>27</v>
      </c>
      <c r="F52" s="3">
        <f t="shared" si="3"/>
        <v>13</v>
      </c>
      <c r="G52" s="3" t="str">
        <f t="shared" si="6"/>
        <v>sec.</v>
      </c>
      <c r="H52" s="1" t="s">
        <v>30</v>
      </c>
      <c r="I52" t="s">
        <v>26</v>
      </c>
      <c r="J52" t="s">
        <v>14</v>
      </c>
      <c r="W52" s="3"/>
      <c r="X52" s="3"/>
      <c r="AG52">
        <v>42</v>
      </c>
    </row>
    <row r="53" spans="1:33">
      <c r="A53" s="1">
        <f t="shared" si="5"/>
        <v>42</v>
      </c>
      <c r="B53" t="s">
        <v>145</v>
      </c>
      <c r="C53">
        <v>0</v>
      </c>
      <c r="D53">
        <v>31</v>
      </c>
      <c r="E53">
        <v>38</v>
      </c>
      <c r="F53" s="3">
        <f t="shared" si="3"/>
        <v>11</v>
      </c>
      <c r="G53" s="3" t="str">
        <f t="shared" si="6"/>
        <v>sec.</v>
      </c>
      <c r="H53" s="1" t="s">
        <v>30</v>
      </c>
      <c r="I53" t="s">
        <v>23</v>
      </c>
      <c r="J53" t="s">
        <v>29</v>
      </c>
      <c r="W53" s="3"/>
      <c r="X53" s="3"/>
      <c r="AG53">
        <v>43</v>
      </c>
    </row>
    <row r="54" spans="1:33">
      <c r="A54" s="1">
        <f t="shared" si="5"/>
        <v>43</v>
      </c>
      <c r="B54" t="s">
        <v>146</v>
      </c>
      <c r="C54">
        <v>0</v>
      </c>
      <c r="D54">
        <v>31</v>
      </c>
      <c r="E54">
        <v>55</v>
      </c>
      <c r="F54" s="3">
        <f t="shared" si="3"/>
        <v>17</v>
      </c>
      <c r="G54" s="3" t="str">
        <f t="shared" si="6"/>
        <v>sec.</v>
      </c>
      <c r="H54" s="1" t="s">
        <v>15</v>
      </c>
      <c r="I54" t="s">
        <v>23</v>
      </c>
      <c r="J54" t="s">
        <v>29</v>
      </c>
      <c r="W54" s="3"/>
      <c r="X54" s="3"/>
      <c r="AG54">
        <v>44</v>
      </c>
    </row>
    <row r="55" spans="1:33">
      <c r="A55" s="1">
        <f t="shared" si="5"/>
        <v>44</v>
      </c>
      <c r="B55" t="s">
        <v>147</v>
      </c>
      <c r="C55">
        <v>0</v>
      </c>
      <c r="D55">
        <v>32</v>
      </c>
      <c r="E55">
        <v>21</v>
      </c>
      <c r="F55" s="3">
        <f t="shared" si="3"/>
        <v>26</v>
      </c>
      <c r="G55" s="3" t="str">
        <f t="shared" si="6"/>
        <v>sec.</v>
      </c>
      <c r="H55" s="1" t="s">
        <v>30</v>
      </c>
      <c r="I55" t="s">
        <v>26</v>
      </c>
      <c r="J55" t="s">
        <v>14</v>
      </c>
      <c r="W55" s="3"/>
      <c r="X55" s="3"/>
      <c r="AG55">
        <v>45</v>
      </c>
    </row>
    <row r="56" spans="1:33">
      <c r="A56" s="1">
        <f t="shared" si="5"/>
        <v>45</v>
      </c>
      <c r="B56" s="61" t="s">
        <v>148</v>
      </c>
      <c r="C56" s="61">
        <v>0</v>
      </c>
      <c r="D56" s="61">
        <v>41</v>
      </c>
      <c r="E56" s="61">
        <v>12</v>
      </c>
      <c r="F56" s="61">
        <f t="shared" si="3"/>
        <v>531</v>
      </c>
      <c r="G56" s="61" t="str">
        <f t="shared" si="6"/>
        <v>sec.</v>
      </c>
      <c r="H56" s="61" t="s">
        <v>15</v>
      </c>
      <c r="I56" s="61" t="s">
        <v>23</v>
      </c>
      <c r="J56" s="61" t="s">
        <v>29</v>
      </c>
      <c r="K56" t="s">
        <v>149</v>
      </c>
      <c r="W56" s="3"/>
      <c r="X56" s="3"/>
      <c r="AG56">
        <v>46</v>
      </c>
    </row>
    <row r="57" spans="1:33">
      <c r="A57" s="1">
        <f t="shared" si="5"/>
        <v>46</v>
      </c>
      <c r="B57" t="s">
        <v>150</v>
      </c>
      <c r="C57">
        <v>0</v>
      </c>
      <c r="D57">
        <v>41</v>
      </c>
      <c r="E57">
        <v>25</v>
      </c>
      <c r="F57" s="3">
        <f t="shared" si="3"/>
        <v>13</v>
      </c>
      <c r="G57" s="3" t="str">
        <f t="shared" si="6"/>
        <v>sec.</v>
      </c>
      <c r="H57" s="1" t="s">
        <v>30</v>
      </c>
      <c r="I57" t="s">
        <v>26</v>
      </c>
      <c r="J57" t="s">
        <v>14</v>
      </c>
      <c r="W57" s="3"/>
      <c r="X57" s="3"/>
      <c r="AG57">
        <v>47</v>
      </c>
    </row>
    <row r="58" spans="1:33">
      <c r="A58" s="1">
        <f t="shared" si="5"/>
        <v>47</v>
      </c>
      <c r="B58" t="s">
        <v>151</v>
      </c>
      <c r="C58">
        <v>0</v>
      </c>
      <c r="D58">
        <v>42</v>
      </c>
      <c r="E58">
        <v>10</v>
      </c>
      <c r="F58" s="3">
        <f t="shared" si="3"/>
        <v>45</v>
      </c>
      <c r="G58" s="3" t="str">
        <f t="shared" si="6"/>
        <v>sec.</v>
      </c>
      <c r="H58" s="1" t="s">
        <v>30</v>
      </c>
      <c r="I58" t="s">
        <v>23</v>
      </c>
      <c r="J58" t="s">
        <v>29</v>
      </c>
      <c r="W58" s="3"/>
      <c r="X58" s="3"/>
      <c r="AG58">
        <v>48</v>
      </c>
    </row>
    <row r="59" spans="1:33">
      <c r="A59" s="1">
        <f t="shared" si="5"/>
        <v>48</v>
      </c>
      <c r="B59" s="61" t="s">
        <v>152</v>
      </c>
      <c r="C59" s="61">
        <v>0</v>
      </c>
      <c r="D59" s="61">
        <v>42</v>
      </c>
      <c r="E59" s="61">
        <v>30</v>
      </c>
      <c r="F59" s="61">
        <f t="shared" si="3"/>
        <v>20</v>
      </c>
      <c r="G59" s="61" t="str">
        <f t="shared" si="6"/>
        <v>sec.</v>
      </c>
      <c r="H59" s="61" t="s">
        <v>30</v>
      </c>
      <c r="I59" s="61" t="s">
        <v>16</v>
      </c>
      <c r="J59" s="61" t="s">
        <v>29</v>
      </c>
      <c r="K59" t="s">
        <v>153</v>
      </c>
      <c r="W59" s="3"/>
      <c r="X59" s="3"/>
      <c r="AG59">
        <v>49</v>
      </c>
    </row>
    <row r="60" spans="1:33">
      <c r="A60" s="1">
        <f t="shared" si="5"/>
        <v>49</v>
      </c>
      <c r="B60" t="s">
        <v>154</v>
      </c>
      <c r="C60">
        <v>0</v>
      </c>
      <c r="D60">
        <v>42</v>
      </c>
      <c r="E60">
        <v>45</v>
      </c>
      <c r="F60" s="3">
        <f t="shared" si="3"/>
        <v>15</v>
      </c>
      <c r="G60" s="3" t="str">
        <f t="shared" si="6"/>
        <v>sec.</v>
      </c>
      <c r="H60" s="1" t="s">
        <v>30</v>
      </c>
      <c r="I60" t="s">
        <v>26</v>
      </c>
      <c r="J60" t="s">
        <v>14</v>
      </c>
      <c r="W60" s="3"/>
      <c r="X60" s="3"/>
      <c r="AG60">
        <v>50</v>
      </c>
    </row>
    <row r="61" spans="1:33">
      <c r="A61" s="1">
        <f t="shared" si="5"/>
        <v>50</v>
      </c>
      <c r="B61" s="61" t="s">
        <v>155</v>
      </c>
      <c r="C61" s="61">
        <v>0</v>
      </c>
      <c r="D61" s="61">
        <v>44</v>
      </c>
      <c r="E61" s="61">
        <v>15</v>
      </c>
      <c r="F61" s="61">
        <f t="shared" si="3"/>
        <v>90</v>
      </c>
      <c r="G61" s="61" t="str">
        <f t="shared" si="6"/>
        <v>sec.</v>
      </c>
      <c r="H61" s="61" t="s">
        <v>15</v>
      </c>
      <c r="I61" s="61" t="s">
        <v>16</v>
      </c>
      <c r="J61" s="61" t="s">
        <v>14</v>
      </c>
      <c r="W61" s="3"/>
      <c r="X61" s="3"/>
      <c r="AG61">
        <v>51</v>
      </c>
    </row>
    <row r="62" spans="1:33" ht="12" customHeight="1">
      <c r="A62" s="1">
        <f t="shared" si="5"/>
        <v>51</v>
      </c>
      <c r="B62" t="s">
        <v>156</v>
      </c>
      <c r="C62">
        <v>0</v>
      </c>
      <c r="D62">
        <v>44</v>
      </c>
      <c r="E62">
        <v>45</v>
      </c>
      <c r="F62" s="3">
        <f t="shared" si="3"/>
        <v>30</v>
      </c>
      <c r="G62" s="3" t="str">
        <f t="shared" si="6"/>
        <v>sec.</v>
      </c>
      <c r="H62" s="1" t="s">
        <v>15</v>
      </c>
      <c r="I62" t="s">
        <v>16</v>
      </c>
      <c r="J62" t="s">
        <v>29</v>
      </c>
      <c r="W62" s="3"/>
      <c r="X62" s="3"/>
      <c r="AG62">
        <v>52</v>
      </c>
    </row>
    <row r="63" spans="1:33">
      <c r="A63" s="1">
        <f t="shared" si="5"/>
        <v>52</v>
      </c>
      <c r="B63" s="61" t="s">
        <v>157</v>
      </c>
      <c r="C63" s="61">
        <v>0</v>
      </c>
      <c r="D63" s="61">
        <v>45</v>
      </c>
      <c r="E63" s="61">
        <v>50</v>
      </c>
      <c r="F63" s="61">
        <f t="shared" si="3"/>
        <v>65</v>
      </c>
      <c r="G63" s="61" t="str">
        <f t="shared" si="6"/>
        <v>sec.</v>
      </c>
      <c r="H63" s="61" t="s">
        <v>15</v>
      </c>
      <c r="I63" s="61" t="s">
        <v>16</v>
      </c>
      <c r="J63" s="61" t="s">
        <v>14</v>
      </c>
      <c r="W63" s="3"/>
      <c r="X63" s="3"/>
      <c r="AG63">
        <v>53</v>
      </c>
    </row>
    <row r="64" spans="1:33">
      <c r="A64" s="1">
        <f t="shared" si="5"/>
        <v>53</v>
      </c>
      <c r="B64" s="61" t="s">
        <v>158</v>
      </c>
      <c r="C64" s="61">
        <v>0</v>
      </c>
      <c r="D64" s="61">
        <v>52</v>
      </c>
      <c r="E64" s="61">
        <v>6</v>
      </c>
      <c r="F64" s="61">
        <f t="shared" si="3"/>
        <v>376</v>
      </c>
      <c r="G64" s="61" t="str">
        <f>+IF(B64="","","sec.")</f>
        <v>sec.</v>
      </c>
      <c r="H64" s="61" t="s">
        <v>15</v>
      </c>
      <c r="I64" s="61" t="s">
        <v>16</v>
      </c>
      <c r="J64" s="61" t="s">
        <v>14</v>
      </c>
      <c r="W64" s="3"/>
      <c r="X64" s="3"/>
      <c r="AG64">
        <v>54</v>
      </c>
    </row>
    <row r="65" spans="1:33">
      <c r="A65" s="1">
        <f t="shared" si="5"/>
        <v>54</v>
      </c>
      <c r="B65" t="s">
        <v>159</v>
      </c>
      <c r="C65">
        <v>0</v>
      </c>
      <c r="D65">
        <v>55</v>
      </c>
      <c r="E65">
        <v>55</v>
      </c>
      <c r="F65" s="3">
        <f t="shared" si="3"/>
        <v>229</v>
      </c>
      <c r="G65" s="3" t="str">
        <f>+IF(B65="","","sec.")</f>
        <v>sec.</v>
      </c>
      <c r="H65" s="1" t="s">
        <v>30</v>
      </c>
      <c r="I65" t="s">
        <v>22</v>
      </c>
      <c r="J65" t="s">
        <v>29</v>
      </c>
      <c r="W65" s="3"/>
      <c r="X65" s="3"/>
      <c r="AG65">
        <v>55</v>
      </c>
    </row>
    <row r="66" spans="1:33">
      <c r="A66" s="1">
        <f t="shared" si="5"/>
        <v>55</v>
      </c>
      <c r="B66" s="61" t="s">
        <v>160</v>
      </c>
      <c r="C66" s="61">
        <v>0</v>
      </c>
      <c r="D66" s="61">
        <v>58</v>
      </c>
      <c r="E66" s="61">
        <v>30</v>
      </c>
      <c r="F66" s="61">
        <f t="shared" si="3"/>
        <v>155</v>
      </c>
      <c r="G66" s="61" t="str">
        <f t="shared" si="6"/>
        <v>sec.</v>
      </c>
      <c r="H66" s="61" t="s">
        <v>30</v>
      </c>
      <c r="I66" s="61" t="s">
        <v>16</v>
      </c>
      <c r="J66" s="61" t="s">
        <v>14</v>
      </c>
      <c r="W66" s="3"/>
      <c r="X66" s="3"/>
      <c r="AG66">
        <v>56</v>
      </c>
    </row>
    <row r="67" spans="1:33">
      <c r="A67" s="1">
        <f t="shared" si="5"/>
        <v>56</v>
      </c>
      <c r="B67" t="s">
        <v>161</v>
      </c>
      <c r="C67">
        <v>1</v>
      </c>
      <c r="D67">
        <v>2</v>
      </c>
      <c r="E67">
        <v>25</v>
      </c>
      <c r="F67" s="3">
        <f t="shared" si="3"/>
        <v>235</v>
      </c>
      <c r="G67" s="3" t="str">
        <f t="shared" si="6"/>
        <v>sec.</v>
      </c>
      <c r="H67" s="1" t="s">
        <v>15</v>
      </c>
      <c r="I67" t="s">
        <v>16</v>
      </c>
      <c r="J67" t="s">
        <v>29</v>
      </c>
      <c r="W67" s="3"/>
      <c r="X67" s="3"/>
      <c r="AG67">
        <v>57</v>
      </c>
    </row>
    <row r="68" spans="1:33">
      <c r="A68" s="1">
        <f t="shared" si="5"/>
        <v>57</v>
      </c>
      <c r="B68" t="s">
        <v>162</v>
      </c>
      <c r="C68">
        <v>1</v>
      </c>
      <c r="D68">
        <v>4</v>
      </c>
      <c r="E68">
        <v>22</v>
      </c>
      <c r="F68" s="3">
        <f t="shared" si="3"/>
        <v>117</v>
      </c>
      <c r="G68" s="3" t="str">
        <f t="shared" si="6"/>
        <v>sec.</v>
      </c>
      <c r="H68" s="1" t="s">
        <v>30</v>
      </c>
      <c r="I68" t="s">
        <v>22</v>
      </c>
      <c r="J68" t="s">
        <v>29</v>
      </c>
      <c r="W68" s="3"/>
      <c r="X68" s="3"/>
      <c r="AG68">
        <v>58</v>
      </c>
    </row>
    <row r="69" spans="1:33">
      <c r="A69" s="1">
        <f t="shared" si="5"/>
        <v>58</v>
      </c>
      <c r="B69" t="s">
        <v>163</v>
      </c>
      <c r="C69">
        <v>1</v>
      </c>
      <c r="D69">
        <v>8</v>
      </c>
      <c r="E69">
        <v>50</v>
      </c>
      <c r="F69" s="3">
        <f t="shared" si="3"/>
        <v>268</v>
      </c>
      <c r="G69" s="3" t="str">
        <f t="shared" si="6"/>
        <v>sec.</v>
      </c>
      <c r="H69" s="1" t="s">
        <v>30</v>
      </c>
      <c r="I69" t="s">
        <v>22</v>
      </c>
      <c r="J69" t="s">
        <v>29</v>
      </c>
      <c r="W69" s="3"/>
      <c r="X69" s="3"/>
      <c r="AG69">
        <v>59</v>
      </c>
    </row>
    <row r="70" spans="1:33">
      <c r="A70" s="1">
        <f t="shared" si="5"/>
        <v>59</v>
      </c>
      <c r="B70" t="s">
        <v>164</v>
      </c>
      <c r="C70">
        <v>1</v>
      </c>
      <c r="D70">
        <v>12</v>
      </c>
      <c r="E70">
        <v>30</v>
      </c>
      <c r="F70" s="3">
        <f t="shared" si="3"/>
        <v>220</v>
      </c>
      <c r="G70" s="3" t="str">
        <f t="shared" si="6"/>
        <v>sec.</v>
      </c>
      <c r="H70" s="1" t="s">
        <v>30</v>
      </c>
      <c r="I70" t="s">
        <v>22</v>
      </c>
      <c r="J70" t="s">
        <v>29</v>
      </c>
      <c r="W70" s="3"/>
      <c r="X70" s="3"/>
      <c r="AG70">
        <v>60</v>
      </c>
    </row>
    <row r="71" spans="1:33">
      <c r="A71" s="1">
        <f t="shared" si="5"/>
        <v>60</v>
      </c>
      <c r="B71" t="s">
        <v>165</v>
      </c>
      <c r="C71">
        <v>1</v>
      </c>
      <c r="D71">
        <v>18</v>
      </c>
      <c r="E71">
        <v>52</v>
      </c>
      <c r="F71" s="3">
        <f t="shared" si="3"/>
        <v>382</v>
      </c>
      <c r="G71" s="3" t="str">
        <f t="shared" si="6"/>
        <v>sec.</v>
      </c>
      <c r="H71" s="1" t="s">
        <v>30</v>
      </c>
      <c r="I71" t="s">
        <v>22</v>
      </c>
      <c r="J71" t="s">
        <v>29</v>
      </c>
      <c r="W71" s="3"/>
      <c r="X71" s="3"/>
    </row>
    <row r="72" spans="1:33">
      <c r="A72" s="1">
        <f t="shared" si="5"/>
        <v>61</v>
      </c>
      <c r="C72">
        <v>0</v>
      </c>
      <c r="D72">
        <v>0</v>
      </c>
      <c r="F72" s="3">
        <f t="shared" si="3"/>
        <v>-4732</v>
      </c>
      <c r="G72" s="3" t="str">
        <f t="shared" si="6"/>
        <v/>
      </c>
      <c r="H72" s="1"/>
      <c r="W72" s="3"/>
      <c r="X72" s="3"/>
    </row>
    <row r="73" spans="1:33">
      <c r="A73" s="1">
        <f t="shared" si="5"/>
        <v>62</v>
      </c>
      <c r="C73">
        <v>0</v>
      </c>
      <c r="D73">
        <v>0</v>
      </c>
      <c r="F73" s="3">
        <f t="shared" si="3"/>
        <v>0</v>
      </c>
      <c r="G73" s="3" t="str">
        <f t="shared" si="6"/>
        <v/>
      </c>
      <c r="H73" s="1"/>
      <c r="W73" s="3"/>
      <c r="X73" s="3"/>
    </row>
    <row r="74" spans="1:33">
      <c r="A74" s="1">
        <f t="shared" si="5"/>
        <v>63</v>
      </c>
      <c r="C74">
        <v>0</v>
      </c>
      <c r="D74">
        <v>0</v>
      </c>
      <c r="F74" s="3">
        <f t="shared" ref="F14:F74" si="7">(C74*3600+D74*60+E74)-(D73*60+E73)</f>
        <v>0</v>
      </c>
      <c r="G74" s="3" t="str">
        <f t="shared" si="6"/>
        <v/>
      </c>
      <c r="H74" s="1"/>
      <c r="W74" s="3"/>
      <c r="X74" s="3"/>
    </row>
    <row r="75" spans="1:33">
      <c r="A75" s="1">
        <f t="shared" si="5"/>
        <v>64</v>
      </c>
      <c r="C75">
        <v>0</v>
      </c>
      <c r="D75">
        <v>0</v>
      </c>
      <c r="F75" s="3">
        <f t="shared" ref="F65:F76" si="8">(D75*60+E75)-(D74*60+E74)</f>
        <v>0</v>
      </c>
      <c r="G75" s="3" t="str">
        <f t="shared" si="6"/>
        <v/>
      </c>
      <c r="H75" s="1"/>
      <c r="W75" s="3"/>
      <c r="X75" s="3"/>
    </row>
    <row r="76" spans="1:33">
      <c r="A76" s="1">
        <f t="shared" si="5"/>
        <v>65</v>
      </c>
      <c r="C76">
        <v>0</v>
      </c>
      <c r="D76">
        <v>0</v>
      </c>
      <c r="F76" s="3">
        <f t="shared" si="8"/>
        <v>0</v>
      </c>
      <c r="G76" s="3" t="str">
        <f t="shared" si="6"/>
        <v/>
      </c>
      <c r="H76" s="1"/>
      <c r="W76" s="3"/>
      <c r="X76" s="3"/>
    </row>
    <row r="77" spans="1:33">
      <c r="F77">
        <f>SUM(F12:F71)</f>
        <v>4732</v>
      </c>
      <c r="G77" s="3" t="str">
        <f t="shared" si="6"/>
        <v/>
      </c>
      <c r="W77" s="3"/>
      <c r="X77" s="3"/>
    </row>
    <row r="78" spans="1:33">
      <c r="W78" s="3"/>
      <c r="X78" s="3"/>
    </row>
    <row r="79" spans="1:33">
      <c r="B79" s="5" t="s">
        <v>69</v>
      </c>
      <c r="C79" s="5"/>
      <c r="W79" s="3"/>
      <c r="X79" s="3"/>
    </row>
    <row r="80" spans="1:33">
      <c r="B80" t="s">
        <v>21</v>
      </c>
      <c r="C80" s="45">
        <f>SUMIF($I$12:$I$71, B80, $F$12:$F$71)</f>
        <v>421</v>
      </c>
      <c r="D80" s="45"/>
      <c r="E80" s="45"/>
      <c r="F80" t="s">
        <v>71</v>
      </c>
      <c r="G80" s="8">
        <f t="shared" ref="G80:G88" si="9">C80/(SUM($C$80:$E$88))</f>
        <v>8.8968723584108206E-2</v>
      </c>
    </row>
    <row r="81" spans="2:8">
      <c r="B81" t="s">
        <v>22</v>
      </c>
      <c r="C81" s="45">
        <f t="shared" ref="C81:C88" si="10">SUMIF($I$12:$I$71, B81, $F$12:$F$71)</f>
        <v>1216</v>
      </c>
      <c r="D81" s="45"/>
      <c r="E81" s="45"/>
      <c r="F81" t="s">
        <v>71</v>
      </c>
      <c r="G81" s="8">
        <f t="shared" si="9"/>
        <v>0.25697379543533388</v>
      </c>
    </row>
    <row r="82" spans="2:8">
      <c r="B82" t="s">
        <v>23</v>
      </c>
      <c r="C82" s="45">
        <f t="shared" si="10"/>
        <v>1908</v>
      </c>
      <c r="D82" s="45"/>
      <c r="E82" s="45"/>
      <c r="F82" t="s">
        <v>71</v>
      </c>
      <c r="G82" s="8">
        <f t="shared" si="9"/>
        <v>0.40321217244294166</v>
      </c>
    </row>
    <row r="83" spans="2:8">
      <c r="B83" t="s">
        <v>24</v>
      </c>
      <c r="C83" s="45">
        <f t="shared" si="10"/>
        <v>0</v>
      </c>
      <c r="D83" s="45"/>
      <c r="E83" s="45"/>
      <c r="F83" t="s">
        <v>71</v>
      </c>
      <c r="G83" s="8">
        <f t="shared" si="9"/>
        <v>0</v>
      </c>
    </row>
    <row r="84" spans="2:8">
      <c r="B84" t="s">
        <v>25</v>
      </c>
      <c r="C84" s="45">
        <f t="shared" si="10"/>
        <v>0</v>
      </c>
      <c r="D84" s="45"/>
      <c r="E84" s="45"/>
      <c r="F84" t="s">
        <v>71</v>
      </c>
      <c r="G84" s="8">
        <f t="shared" si="9"/>
        <v>0</v>
      </c>
    </row>
    <row r="85" spans="2:8">
      <c r="B85" t="s">
        <v>26</v>
      </c>
      <c r="C85" s="45">
        <f t="shared" si="10"/>
        <v>86</v>
      </c>
      <c r="D85" s="45"/>
      <c r="E85" s="45"/>
      <c r="F85" t="s">
        <v>71</v>
      </c>
      <c r="G85" s="8">
        <f t="shared" si="9"/>
        <v>1.8174133558748945E-2</v>
      </c>
    </row>
    <row r="86" spans="2:8">
      <c r="B86" t="s">
        <v>16</v>
      </c>
      <c r="C86" s="45">
        <f t="shared" si="10"/>
        <v>1008</v>
      </c>
      <c r="D86" s="45"/>
      <c r="E86" s="45"/>
      <c r="F86" t="s">
        <v>71</v>
      </c>
      <c r="G86" s="8">
        <f t="shared" si="9"/>
        <v>0.21301775147928995</v>
      </c>
    </row>
    <row r="87" spans="2:8">
      <c r="B87" t="s">
        <v>38</v>
      </c>
      <c r="C87" s="45">
        <f t="shared" si="10"/>
        <v>62</v>
      </c>
      <c r="D87" s="45"/>
      <c r="E87" s="45"/>
      <c r="F87" t="s">
        <v>71</v>
      </c>
      <c r="G87" s="8">
        <f t="shared" si="9"/>
        <v>1.3102282333051564E-2</v>
      </c>
    </row>
    <row r="88" spans="2:8">
      <c r="B88" t="s">
        <v>34</v>
      </c>
      <c r="C88" s="45">
        <f t="shared" si="10"/>
        <v>31</v>
      </c>
      <c r="D88" s="45"/>
      <c r="E88" s="45"/>
      <c r="F88" t="s">
        <v>71</v>
      </c>
      <c r="G88" s="8">
        <f t="shared" si="9"/>
        <v>6.5511411665257818E-3</v>
      </c>
    </row>
    <row r="90" spans="2:8">
      <c r="B90" t="s">
        <v>20</v>
      </c>
      <c r="C90" s="45">
        <f>SUMIF($J$12:$J$51, "yes", $F$12:$F$51)</f>
        <v>135</v>
      </c>
      <c r="D90" s="45"/>
      <c r="E90" s="45"/>
      <c r="F90" t="s">
        <v>71</v>
      </c>
      <c r="G90" s="9">
        <f>C90/C91</f>
        <v>4.4687189672293945E-2</v>
      </c>
      <c r="H90" s="9"/>
    </row>
    <row r="91" spans="2:8">
      <c r="B91" t="s">
        <v>27</v>
      </c>
      <c r="C91" s="45">
        <f>SUMIF($H$12:$H$71, "I", $F$12:$F$71)</f>
        <v>3021</v>
      </c>
      <c r="D91" s="45"/>
      <c r="E91" s="45"/>
      <c r="F91" t="s">
        <v>71</v>
      </c>
    </row>
    <row r="92" spans="2:8">
      <c r="B92" t="s">
        <v>28</v>
      </c>
      <c r="C92" s="45">
        <f>SUMIF($H$12:$H$71, "e", $F$12:$F$71)</f>
        <v>1711</v>
      </c>
      <c r="D92" s="45"/>
      <c r="E92" s="45"/>
      <c r="F92" t="s">
        <v>71</v>
      </c>
    </row>
    <row r="93" spans="2:8">
      <c r="B93" s="4" t="s">
        <v>72</v>
      </c>
      <c r="C93" s="1"/>
      <c r="D93" s="1"/>
      <c r="E93" s="1"/>
      <c r="F93" t="s">
        <v>71</v>
      </c>
      <c r="G93" s="7">
        <f>SUM(G80:G88)</f>
        <v>0.99999999999999989</v>
      </c>
    </row>
  </sheetData>
  <mergeCells count="16">
    <mergeCell ref="C92:E92"/>
    <mergeCell ref="C87:E87"/>
    <mergeCell ref="C88:E88"/>
    <mergeCell ref="C83:E83"/>
    <mergeCell ref="C84:E84"/>
    <mergeCell ref="C91:E91"/>
    <mergeCell ref="C90:E90"/>
    <mergeCell ref="C85:E85"/>
    <mergeCell ref="C86:E86"/>
    <mergeCell ref="C80:E80"/>
    <mergeCell ref="C81:E81"/>
    <mergeCell ref="C82:E82"/>
    <mergeCell ref="A1:J1"/>
    <mergeCell ref="C10:E10"/>
    <mergeCell ref="B6:B7"/>
    <mergeCell ref="H10:H11"/>
  </mergeCells>
  <phoneticPr fontId="2" type="noConversion"/>
  <dataValidations count="7">
    <dataValidation type="list" allowBlank="1" showInputMessage="1" showErrorMessage="1" sqref="L12:L76" xr:uid="{00000000-0002-0000-0200-000000000000}">
      <formula1>$AF$11:$AF$16</formula1>
    </dataValidation>
    <dataValidation type="list" allowBlank="1" showInputMessage="1" showErrorMessage="1" sqref="E14:E76" xr:uid="{00000000-0002-0000-0200-000001000000}">
      <formula1>$AG$11:$AG$74</formula1>
    </dataValidation>
    <dataValidation type="list" allowBlank="1" showInputMessage="1" showErrorMessage="1" sqref="C7 C11:C76" xr:uid="{00000000-0002-0000-0200-000002000000}">
      <formula1>$AG$10:$AG$30</formula1>
    </dataValidation>
    <dataValidation type="list" allowBlank="1" showInputMessage="1" showErrorMessage="1" sqref="D7:E7 E11:E13 D11:D76" xr:uid="{00000000-0002-0000-0200-000003000000}">
      <formula1>$AG$10:$AG$74</formula1>
    </dataValidation>
    <dataValidation type="list" allowBlank="1" showInputMessage="1" showErrorMessage="1" sqref="H12:H76" xr:uid="{00000000-0002-0000-0200-000004000000}">
      <formula1>$AE$10:$AE$11</formula1>
    </dataValidation>
    <dataValidation type="list" allowBlank="1" showInputMessage="1" showErrorMessage="1" sqref="J12:J76" xr:uid="{00000000-0002-0000-0200-000005000000}">
      <formula1>$AD$10:$AD$11</formula1>
    </dataValidation>
    <dataValidation type="list" allowBlank="1" showInputMessage="1" showErrorMessage="1" sqref="I12:I76" xr:uid="{00000000-0002-0000-0200-000006000000}">
      <formula1>$AF$10:$AF$18</formula1>
    </dataValidation>
  </dataValidations>
  <pageMargins left="0.75" right="0.75" top="1" bottom="1" header="0.5" footer="0.5"/>
  <pageSetup scale="5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2:W123"/>
  <sheetViews>
    <sheetView topLeftCell="A46" workbookViewId="0">
      <selection activeCell="A27" sqref="A27:W62"/>
    </sheetView>
  </sheetViews>
  <sheetFormatPr defaultRowHeight="12.75"/>
  <cols>
    <col min="1" max="1" width="3.5703125" customWidth="1"/>
    <col min="2" max="2" width="33.28515625" customWidth="1"/>
    <col min="3" max="3" width="5.42578125" customWidth="1"/>
    <col min="4" max="4" width="5.140625" customWidth="1"/>
    <col min="5" max="5" width="5.85546875" customWidth="1"/>
    <col min="6" max="6" width="6.85546875" customWidth="1"/>
    <col min="7" max="7" width="5.28515625" customWidth="1"/>
    <col min="8" max="8" width="4.140625" customWidth="1"/>
    <col min="9" max="9" width="18.85546875" customWidth="1"/>
    <col min="10" max="10" width="6.42578125" customWidth="1"/>
  </cols>
  <sheetData>
    <row r="2" spans="1:9" ht="15">
      <c r="B2" s="10" t="s">
        <v>112</v>
      </c>
    </row>
    <row r="3" spans="1:9">
      <c r="A3">
        <v>1</v>
      </c>
      <c r="B3" t="s">
        <v>113</v>
      </c>
      <c r="C3">
        <v>0</v>
      </c>
      <c r="D3">
        <v>0</v>
      </c>
      <c r="E3">
        <v>19</v>
      </c>
      <c r="F3">
        <v>19</v>
      </c>
      <c r="G3" t="s">
        <v>166</v>
      </c>
      <c r="H3" t="s">
        <v>30</v>
      </c>
      <c r="I3" t="s">
        <v>26</v>
      </c>
    </row>
    <row r="4" spans="1:9">
      <c r="A4">
        <v>2</v>
      </c>
      <c r="B4" s="1" t="s">
        <v>73</v>
      </c>
      <c r="C4" s="1">
        <v>0</v>
      </c>
      <c r="D4" s="1">
        <v>0</v>
      </c>
      <c r="E4">
        <v>25</v>
      </c>
      <c r="F4">
        <v>6</v>
      </c>
      <c r="G4" t="s">
        <v>166</v>
      </c>
      <c r="H4" t="s">
        <v>30</v>
      </c>
      <c r="I4" t="s">
        <v>23</v>
      </c>
    </row>
    <row r="5" spans="1:9">
      <c r="A5">
        <v>3</v>
      </c>
      <c r="B5" t="s">
        <v>114</v>
      </c>
      <c r="C5">
        <v>0</v>
      </c>
      <c r="D5">
        <v>0</v>
      </c>
      <c r="E5">
        <v>40</v>
      </c>
      <c r="F5">
        <v>15</v>
      </c>
      <c r="G5" t="s">
        <v>166</v>
      </c>
      <c r="H5" t="s">
        <v>30</v>
      </c>
      <c r="I5" t="s">
        <v>34</v>
      </c>
    </row>
    <row r="6" spans="1:9">
      <c r="A6">
        <v>4</v>
      </c>
      <c r="B6" t="s">
        <v>115</v>
      </c>
      <c r="C6">
        <v>0</v>
      </c>
      <c r="D6">
        <v>0</v>
      </c>
      <c r="E6">
        <v>58</v>
      </c>
      <c r="F6">
        <v>18</v>
      </c>
      <c r="G6" t="s">
        <v>166</v>
      </c>
      <c r="H6" t="s">
        <v>30</v>
      </c>
      <c r="I6" t="s">
        <v>23</v>
      </c>
    </row>
    <row r="7" spans="1:9">
      <c r="A7">
        <v>24</v>
      </c>
      <c r="B7" t="s">
        <v>131</v>
      </c>
      <c r="C7">
        <v>0</v>
      </c>
      <c r="D7">
        <v>8</v>
      </c>
      <c r="E7">
        <v>26</v>
      </c>
      <c r="F7">
        <v>22</v>
      </c>
      <c r="G7" t="s">
        <v>166</v>
      </c>
      <c r="H7" t="s">
        <v>30</v>
      </c>
      <c r="I7" t="s">
        <v>38</v>
      </c>
    </row>
    <row r="8" spans="1:9">
      <c r="A8">
        <v>30</v>
      </c>
      <c r="B8" t="s">
        <v>133</v>
      </c>
      <c r="C8">
        <v>0</v>
      </c>
      <c r="D8">
        <v>10</v>
      </c>
      <c r="E8">
        <v>41</v>
      </c>
      <c r="F8">
        <v>16</v>
      </c>
      <c r="G8" t="s">
        <v>166</v>
      </c>
      <c r="H8" t="s">
        <v>30</v>
      </c>
      <c r="I8" t="s">
        <v>23</v>
      </c>
    </row>
    <row r="9" spans="1:9">
      <c r="A9">
        <v>31</v>
      </c>
      <c r="B9" t="s">
        <v>131</v>
      </c>
      <c r="C9">
        <v>0</v>
      </c>
      <c r="D9">
        <v>11</v>
      </c>
      <c r="E9">
        <v>21</v>
      </c>
      <c r="F9">
        <v>40</v>
      </c>
      <c r="G9" t="s">
        <v>166</v>
      </c>
      <c r="H9" t="s">
        <v>30</v>
      </c>
      <c r="I9" t="s">
        <v>38</v>
      </c>
    </row>
    <row r="10" spans="1:9">
      <c r="A10">
        <v>32</v>
      </c>
      <c r="B10" t="s">
        <v>134</v>
      </c>
      <c r="C10">
        <v>0</v>
      </c>
      <c r="D10">
        <v>11</v>
      </c>
      <c r="E10">
        <v>28</v>
      </c>
      <c r="F10">
        <v>7</v>
      </c>
      <c r="G10" t="s">
        <v>166</v>
      </c>
      <c r="H10" t="s">
        <v>30</v>
      </c>
      <c r="I10" t="s">
        <v>23</v>
      </c>
    </row>
    <row r="11" spans="1:9">
      <c r="A11">
        <v>34</v>
      </c>
      <c r="B11" t="s">
        <v>136</v>
      </c>
      <c r="C11">
        <v>0</v>
      </c>
      <c r="D11">
        <v>11</v>
      </c>
      <c r="E11">
        <v>50</v>
      </c>
      <c r="F11">
        <v>4</v>
      </c>
      <c r="G11" t="s">
        <v>166</v>
      </c>
      <c r="H11" t="s">
        <v>30</v>
      </c>
      <c r="I11" t="s">
        <v>34</v>
      </c>
    </row>
    <row r="12" spans="1:9">
      <c r="A12">
        <v>36</v>
      </c>
      <c r="B12" t="s">
        <v>137</v>
      </c>
      <c r="C12">
        <v>0</v>
      </c>
      <c r="D12">
        <v>15</v>
      </c>
      <c r="E12">
        <v>5</v>
      </c>
      <c r="F12">
        <v>12</v>
      </c>
      <c r="G12" t="s">
        <v>166</v>
      </c>
      <c r="H12" t="s">
        <v>30</v>
      </c>
      <c r="I12" t="s">
        <v>34</v>
      </c>
    </row>
    <row r="13" spans="1:9">
      <c r="A13">
        <v>39</v>
      </c>
      <c r="B13" t="s">
        <v>142</v>
      </c>
      <c r="C13">
        <v>0</v>
      </c>
      <c r="D13">
        <v>25</v>
      </c>
      <c r="E13">
        <v>23</v>
      </c>
      <c r="F13">
        <v>38</v>
      </c>
      <c r="G13" t="s">
        <v>166</v>
      </c>
      <c r="H13" t="s">
        <v>30</v>
      </c>
      <c r="I13" t="s">
        <v>23</v>
      </c>
    </row>
    <row r="14" spans="1:9">
      <c r="A14">
        <v>41</v>
      </c>
      <c r="B14" t="s">
        <v>144</v>
      </c>
      <c r="C14">
        <v>0</v>
      </c>
      <c r="D14">
        <v>31</v>
      </c>
      <c r="E14">
        <v>27</v>
      </c>
      <c r="F14">
        <v>13</v>
      </c>
      <c r="G14" t="s">
        <v>166</v>
      </c>
      <c r="H14" t="s">
        <v>30</v>
      </c>
      <c r="I14" t="s">
        <v>26</v>
      </c>
    </row>
    <row r="15" spans="1:9">
      <c r="A15">
        <v>42</v>
      </c>
      <c r="B15" t="s">
        <v>145</v>
      </c>
      <c r="C15">
        <v>0</v>
      </c>
      <c r="D15">
        <v>31</v>
      </c>
      <c r="E15">
        <v>38</v>
      </c>
      <c r="F15">
        <v>11</v>
      </c>
      <c r="G15" t="s">
        <v>166</v>
      </c>
      <c r="H15" t="s">
        <v>30</v>
      </c>
      <c r="I15" t="s">
        <v>23</v>
      </c>
    </row>
    <row r="16" spans="1:9">
      <c r="A16">
        <v>44</v>
      </c>
      <c r="B16" t="s">
        <v>147</v>
      </c>
      <c r="C16">
        <v>0</v>
      </c>
      <c r="D16">
        <v>32</v>
      </c>
      <c r="E16">
        <v>21</v>
      </c>
      <c r="F16">
        <v>26</v>
      </c>
      <c r="G16" t="s">
        <v>166</v>
      </c>
      <c r="H16" t="s">
        <v>30</v>
      </c>
      <c r="I16" t="s">
        <v>26</v>
      </c>
    </row>
    <row r="17" spans="1:23">
      <c r="A17">
        <v>46</v>
      </c>
      <c r="B17" t="s">
        <v>150</v>
      </c>
      <c r="C17">
        <v>0</v>
      </c>
      <c r="D17">
        <v>41</v>
      </c>
      <c r="E17">
        <v>25</v>
      </c>
      <c r="F17">
        <v>13</v>
      </c>
      <c r="G17" t="s">
        <v>166</v>
      </c>
      <c r="H17" t="s">
        <v>30</v>
      </c>
      <c r="I17" t="s">
        <v>26</v>
      </c>
    </row>
    <row r="18" spans="1:23">
      <c r="A18">
        <v>47</v>
      </c>
      <c r="B18" t="s">
        <v>151</v>
      </c>
      <c r="C18">
        <v>0</v>
      </c>
      <c r="D18">
        <v>42</v>
      </c>
      <c r="E18">
        <v>10</v>
      </c>
      <c r="F18">
        <v>45</v>
      </c>
      <c r="G18" t="s">
        <v>166</v>
      </c>
      <c r="H18" t="s">
        <v>30</v>
      </c>
      <c r="I18" t="s">
        <v>23</v>
      </c>
      <c r="L18">
        <f>40/3.141659</f>
        <v>12.732126561157655</v>
      </c>
    </row>
    <row r="19" spans="1:23">
      <c r="A19">
        <v>48</v>
      </c>
      <c r="B19" t="s">
        <v>152</v>
      </c>
      <c r="C19">
        <v>0</v>
      </c>
      <c r="D19">
        <v>42</v>
      </c>
      <c r="E19">
        <v>30</v>
      </c>
      <c r="F19">
        <v>20</v>
      </c>
      <c r="G19" t="s">
        <v>166</v>
      </c>
      <c r="H19" t="s">
        <v>30</v>
      </c>
      <c r="I19" t="s">
        <v>16</v>
      </c>
      <c r="L19">
        <f>19/3.13159</f>
        <v>6.0672054770899129</v>
      </c>
    </row>
    <row r="20" spans="1:23">
      <c r="A20">
        <v>49</v>
      </c>
      <c r="B20" t="s">
        <v>154</v>
      </c>
      <c r="C20">
        <v>0</v>
      </c>
      <c r="D20">
        <v>42</v>
      </c>
      <c r="E20">
        <v>45</v>
      </c>
      <c r="F20">
        <v>15</v>
      </c>
      <c r="G20" t="s">
        <v>166</v>
      </c>
      <c r="H20" t="s">
        <v>30</v>
      </c>
      <c r="I20" t="s">
        <v>26</v>
      </c>
    </row>
    <row r="21" spans="1:23">
      <c r="A21">
        <v>54</v>
      </c>
      <c r="B21" t="s">
        <v>159</v>
      </c>
      <c r="C21">
        <v>0</v>
      </c>
      <c r="D21">
        <v>55</v>
      </c>
      <c r="E21">
        <v>55</v>
      </c>
      <c r="F21">
        <v>229</v>
      </c>
      <c r="G21" t="s">
        <v>166</v>
      </c>
      <c r="H21" t="s">
        <v>30</v>
      </c>
      <c r="I21" t="s">
        <v>22</v>
      </c>
    </row>
    <row r="22" spans="1:23">
      <c r="A22">
        <v>55</v>
      </c>
      <c r="B22" t="s">
        <v>160</v>
      </c>
      <c r="C22">
        <v>0</v>
      </c>
      <c r="D22">
        <v>58</v>
      </c>
      <c r="E22">
        <v>30</v>
      </c>
      <c r="F22">
        <v>155</v>
      </c>
      <c r="G22" t="s">
        <v>166</v>
      </c>
      <c r="H22" t="s">
        <v>30</v>
      </c>
      <c r="I22" t="s">
        <v>16</v>
      </c>
    </row>
    <row r="23" spans="1:23">
      <c r="A23">
        <v>57</v>
      </c>
      <c r="B23" t="s">
        <v>162</v>
      </c>
      <c r="C23">
        <v>1</v>
      </c>
      <c r="D23">
        <v>4</v>
      </c>
      <c r="E23">
        <v>22</v>
      </c>
      <c r="F23">
        <v>117</v>
      </c>
      <c r="G23" t="s">
        <v>166</v>
      </c>
      <c r="H23" t="s">
        <v>30</v>
      </c>
      <c r="I23" t="s">
        <v>22</v>
      </c>
    </row>
    <row r="24" spans="1:23">
      <c r="A24">
        <v>58</v>
      </c>
      <c r="B24" t="s">
        <v>163</v>
      </c>
      <c r="C24">
        <v>1</v>
      </c>
      <c r="D24">
        <v>8</v>
      </c>
      <c r="E24">
        <v>50</v>
      </c>
      <c r="F24">
        <v>268</v>
      </c>
      <c r="G24" t="s">
        <v>166</v>
      </c>
      <c r="H24" t="s">
        <v>30</v>
      </c>
      <c r="I24" t="s">
        <v>22</v>
      </c>
    </row>
    <row r="25" spans="1:23">
      <c r="A25">
        <v>59</v>
      </c>
      <c r="B25" t="s">
        <v>164</v>
      </c>
      <c r="C25">
        <v>1</v>
      </c>
      <c r="D25">
        <v>12</v>
      </c>
      <c r="E25">
        <v>30</v>
      </c>
      <c r="F25">
        <v>220</v>
      </c>
      <c r="G25" t="s">
        <v>166</v>
      </c>
      <c r="H25" t="s">
        <v>30</v>
      </c>
      <c r="I25" t="s">
        <v>22</v>
      </c>
    </row>
    <row r="26" spans="1:23">
      <c r="A26">
        <v>60</v>
      </c>
      <c r="B26" t="s">
        <v>165</v>
      </c>
      <c r="C26">
        <v>1</v>
      </c>
      <c r="D26">
        <v>18</v>
      </c>
      <c r="E26">
        <v>52</v>
      </c>
      <c r="F26">
        <v>382</v>
      </c>
      <c r="G26" t="s">
        <v>166</v>
      </c>
      <c r="H26" t="s">
        <v>30</v>
      </c>
      <c r="I26" t="s">
        <v>22</v>
      </c>
    </row>
    <row r="27" spans="1:23">
      <c r="A27" s="61">
        <v>45</v>
      </c>
      <c r="B27" s="61" t="s">
        <v>148</v>
      </c>
      <c r="C27" s="61">
        <v>0</v>
      </c>
      <c r="D27" s="61">
        <v>41</v>
      </c>
      <c r="E27" s="61">
        <v>12</v>
      </c>
      <c r="F27" s="61">
        <v>531</v>
      </c>
      <c r="G27" s="61" t="s">
        <v>166</v>
      </c>
      <c r="H27" s="61" t="s">
        <v>15</v>
      </c>
      <c r="I27" s="61" t="s">
        <v>23</v>
      </c>
      <c r="J27" s="61" t="s">
        <v>167</v>
      </c>
      <c r="K27" s="61"/>
      <c r="L27" s="61"/>
      <c r="M27" s="62" t="s">
        <v>168</v>
      </c>
      <c r="N27" s="61"/>
      <c r="O27" s="61"/>
      <c r="P27" s="61"/>
      <c r="Q27" s="61"/>
      <c r="R27" s="61"/>
      <c r="S27" s="61"/>
      <c r="T27" s="61"/>
      <c r="U27" s="61"/>
      <c r="V27" s="61"/>
      <c r="W27" s="61"/>
    </row>
    <row r="28" spans="1:23">
      <c r="A28" s="61">
        <v>37</v>
      </c>
      <c r="B28" s="61" t="s">
        <v>138</v>
      </c>
      <c r="C28" s="61">
        <v>0</v>
      </c>
      <c r="D28" s="61">
        <v>21</v>
      </c>
      <c r="E28" s="61">
        <v>34</v>
      </c>
      <c r="F28" s="61">
        <v>389</v>
      </c>
      <c r="G28" s="61" t="s">
        <v>166</v>
      </c>
      <c r="H28" s="61" t="s">
        <v>15</v>
      </c>
      <c r="I28" s="61" t="s">
        <v>23</v>
      </c>
      <c r="J28" s="61" t="s">
        <v>169</v>
      </c>
      <c r="K28" s="61"/>
      <c r="L28" s="61"/>
      <c r="M28" s="62" t="s">
        <v>170</v>
      </c>
      <c r="N28" s="61"/>
      <c r="O28" s="61"/>
      <c r="P28" s="61"/>
      <c r="Q28" s="61"/>
      <c r="R28" s="61"/>
      <c r="S28" s="61"/>
      <c r="T28" s="61"/>
      <c r="U28" s="61"/>
      <c r="V28" s="61"/>
      <c r="W28" s="61"/>
    </row>
    <row r="29" spans="1:23">
      <c r="A29" s="61">
        <v>53</v>
      </c>
      <c r="B29" s="61" t="s">
        <v>158</v>
      </c>
      <c r="C29" s="61">
        <v>0</v>
      </c>
      <c r="D29" s="61">
        <v>52</v>
      </c>
      <c r="E29" s="61">
        <v>6</v>
      </c>
      <c r="F29" s="61">
        <v>376</v>
      </c>
      <c r="G29" s="61" t="s">
        <v>166</v>
      </c>
      <c r="H29" s="61" t="s">
        <v>15</v>
      </c>
      <c r="I29" s="61" t="s">
        <v>16</v>
      </c>
      <c r="J29" s="61" t="s">
        <v>167</v>
      </c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</row>
    <row r="30" spans="1:23">
      <c r="A30" s="61">
        <v>40</v>
      </c>
      <c r="B30" s="61" t="s">
        <v>143</v>
      </c>
      <c r="C30" s="61">
        <v>0</v>
      </c>
      <c r="D30" s="61">
        <v>31</v>
      </c>
      <c r="E30" s="61">
        <v>14</v>
      </c>
      <c r="F30" s="61">
        <v>351</v>
      </c>
      <c r="G30" s="61" t="s">
        <v>166</v>
      </c>
      <c r="H30" s="61" t="s">
        <v>15</v>
      </c>
      <c r="I30" s="61" t="s">
        <v>23</v>
      </c>
      <c r="J30" s="61" t="s">
        <v>169</v>
      </c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</row>
    <row r="31" spans="1:23">
      <c r="A31" s="61">
        <v>56</v>
      </c>
      <c r="B31" s="61" t="s">
        <v>161</v>
      </c>
      <c r="C31" s="61">
        <v>1</v>
      </c>
      <c r="D31" s="61">
        <v>2</v>
      </c>
      <c r="E31" s="61">
        <v>25</v>
      </c>
      <c r="F31" s="61">
        <v>235</v>
      </c>
      <c r="G31" s="61" t="s">
        <v>166</v>
      </c>
      <c r="H31" s="61" t="s">
        <v>15</v>
      </c>
      <c r="I31" s="61" t="s">
        <v>16</v>
      </c>
      <c r="J31" s="61" t="s">
        <v>167</v>
      </c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</row>
    <row r="32" spans="1:23">
      <c r="A32" s="61">
        <v>38</v>
      </c>
      <c r="B32" s="61" t="s">
        <v>141</v>
      </c>
      <c r="C32" s="61">
        <v>0</v>
      </c>
      <c r="D32" s="61">
        <v>24</v>
      </c>
      <c r="E32" s="61">
        <v>45</v>
      </c>
      <c r="F32" s="61">
        <v>191</v>
      </c>
      <c r="G32" s="61" t="s">
        <v>166</v>
      </c>
      <c r="H32" s="61" t="s">
        <v>15</v>
      </c>
      <c r="I32" s="61" t="s">
        <v>23</v>
      </c>
      <c r="J32" s="61" t="s">
        <v>169</v>
      </c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</row>
    <row r="33" spans="1:23">
      <c r="A33" s="61">
        <v>35</v>
      </c>
      <c r="B33" s="61" t="s">
        <v>135</v>
      </c>
      <c r="C33" s="61">
        <v>0</v>
      </c>
      <c r="D33" s="61">
        <v>14</v>
      </c>
      <c r="E33" s="61">
        <v>53</v>
      </c>
      <c r="F33" s="61">
        <v>183</v>
      </c>
      <c r="G33" s="61" t="s">
        <v>166</v>
      </c>
      <c r="H33" s="61" t="s">
        <v>15</v>
      </c>
      <c r="I33" s="61" t="s">
        <v>21</v>
      </c>
      <c r="J33" s="61" t="s">
        <v>169</v>
      </c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</row>
    <row r="34" spans="1:23">
      <c r="A34" s="61">
        <v>50</v>
      </c>
      <c r="B34" s="61" t="s">
        <v>155</v>
      </c>
      <c r="C34" s="61">
        <v>0</v>
      </c>
      <c r="D34" s="61">
        <v>44</v>
      </c>
      <c r="E34" s="61">
        <v>15</v>
      </c>
      <c r="F34" s="61">
        <v>90</v>
      </c>
      <c r="G34" s="61" t="s">
        <v>166</v>
      </c>
      <c r="H34" s="61" t="s">
        <v>15</v>
      </c>
      <c r="I34" s="61" t="s">
        <v>16</v>
      </c>
      <c r="J34" s="61" t="s">
        <v>169</v>
      </c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</row>
    <row r="35" spans="1:23">
      <c r="A35" s="61">
        <v>52</v>
      </c>
      <c r="B35" s="61" t="s">
        <v>157</v>
      </c>
      <c r="C35" s="61">
        <v>0</v>
      </c>
      <c r="D35" s="61">
        <v>45</v>
      </c>
      <c r="E35" s="61">
        <v>50</v>
      </c>
      <c r="F35" s="61">
        <v>65</v>
      </c>
      <c r="G35" s="61" t="s">
        <v>166</v>
      </c>
      <c r="H35" s="61" t="s">
        <v>15</v>
      </c>
      <c r="I35" s="61" t="s">
        <v>16</v>
      </c>
      <c r="J35" s="61" t="s">
        <v>169</v>
      </c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</row>
    <row r="36" spans="1:23">
      <c r="A36" s="61">
        <v>25</v>
      </c>
      <c r="B36" s="61" t="s">
        <v>129</v>
      </c>
      <c r="C36" s="61">
        <v>0</v>
      </c>
      <c r="D36" s="61">
        <v>9</v>
      </c>
      <c r="E36" s="61">
        <v>8</v>
      </c>
      <c r="F36" s="61">
        <v>42</v>
      </c>
      <c r="G36" s="61" t="s">
        <v>166</v>
      </c>
      <c r="H36" s="61" t="s">
        <v>15</v>
      </c>
      <c r="I36" s="61" t="s">
        <v>21</v>
      </c>
      <c r="J36" s="61" t="s">
        <v>169</v>
      </c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</row>
    <row r="37" spans="1:23">
      <c r="A37" s="61">
        <v>10</v>
      </c>
      <c r="B37" s="61" t="s">
        <v>116</v>
      </c>
      <c r="C37" s="61">
        <v>0</v>
      </c>
      <c r="D37" s="61">
        <v>3</v>
      </c>
      <c r="E37" s="61">
        <v>56</v>
      </c>
      <c r="F37" s="61">
        <v>39</v>
      </c>
      <c r="G37" s="61" t="s">
        <v>166</v>
      </c>
      <c r="H37" s="61" t="s">
        <v>15</v>
      </c>
      <c r="I37" s="61" t="s">
        <v>21</v>
      </c>
      <c r="J37" s="61" t="s">
        <v>169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</row>
    <row r="38" spans="1:23">
      <c r="A38" s="61">
        <v>9</v>
      </c>
      <c r="B38" s="61" t="s">
        <v>120</v>
      </c>
      <c r="C38" s="61">
        <v>0</v>
      </c>
      <c r="D38" s="61">
        <v>3</v>
      </c>
      <c r="E38" s="61">
        <v>17</v>
      </c>
      <c r="F38" s="61">
        <v>37</v>
      </c>
      <c r="G38" s="61" t="s">
        <v>166</v>
      </c>
      <c r="H38" s="61" t="s">
        <v>15</v>
      </c>
      <c r="I38" s="61" t="s">
        <v>23</v>
      </c>
      <c r="J38" s="61" t="s">
        <v>169</v>
      </c>
      <c r="K38" s="61"/>
      <c r="L38" s="61"/>
      <c r="M38" s="61" t="s">
        <v>171</v>
      </c>
      <c r="N38" s="61"/>
      <c r="O38" s="61"/>
      <c r="P38" s="61"/>
      <c r="Q38" s="61"/>
      <c r="R38" s="61"/>
      <c r="S38" s="61"/>
      <c r="T38" s="61"/>
      <c r="U38" s="61"/>
      <c r="V38" s="61"/>
      <c r="W38" s="61"/>
    </row>
    <row r="39" spans="1:23">
      <c r="A39" s="61">
        <v>14</v>
      </c>
      <c r="B39" s="61" t="s">
        <v>124</v>
      </c>
      <c r="C39" s="61">
        <v>0</v>
      </c>
      <c r="D39" s="61">
        <v>5</v>
      </c>
      <c r="E39" s="61">
        <v>26</v>
      </c>
      <c r="F39" s="61">
        <v>37</v>
      </c>
      <c r="G39" s="61" t="s">
        <v>166</v>
      </c>
      <c r="H39" s="61" t="s">
        <v>15</v>
      </c>
      <c r="I39" s="61" t="s">
        <v>16</v>
      </c>
      <c r="J39" s="61" t="s">
        <v>169</v>
      </c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</row>
    <row r="40" spans="1:23">
      <c r="A40" s="61">
        <v>6</v>
      </c>
      <c r="B40" s="61" t="s">
        <v>117</v>
      </c>
      <c r="C40" s="61">
        <v>0</v>
      </c>
      <c r="D40" s="61">
        <v>1</v>
      </c>
      <c r="E40" s="61">
        <v>54</v>
      </c>
      <c r="F40" s="61">
        <v>35</v>
      </c>
      <c r="G40" s="61" t="s">
        <v>166</v>
      </c>
      <c r="H40" s="61" t="s">
        <v>15</v>
      </c>
      <c r="I40" s="61" t="s">
        <v>23</v>
      </c>
      <c r="J40" s="61" t="s">
        <v>172</v>
      </c>
      <c r="K40" s="61"/>
      <c r="L40" s="61"/>
      <c r="M40" s="61" t="s">
        <v>173</v>
      </c>
      <c r="N40" s="61"/>
      <c r="O40" s="61"/>
      <c r="P40" s="61"/>
      <c r="Q40" s="61"/>
      <c r="R40" s="61"/>
      <c r="S40" s="61"/>
      <c r="T40" s="61"/>
      <c r="U40" s="61"/>
      <c r="V40" s="61"/>
      <c r="W40" s="61"/>
    </row>
    <row r="41" spans="1:23">
      <c r="A41" s="61">
        <v>7</v>
      </c>
      <c r="B41" s="61" t="s">
        <v>118</v>
      </c>
      <c r="C41" s="61">
        <v>0</v>
      </c>
      <c r="D41" s="61">
        <v>2</v>
      </c>
      <c r="E41" s="61">
        <v>27</v>
      </c>
      <c r="F41" s="61">
        <v>33</v>
      </c>
      <c r="G41" s="61" t="s">
        <v>166</v>
      </c>
      <c r="H41" s="61" t="s">
        <v>15</v>
      </c>
      <c r="I41" s="61" t="s">
        <v>21</v>
      </c>
      <c r="J41" s="61" t="s">
        <v>169</v>
      </c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</row>
    <row r="42" spans="1:23">
      <c r="A42" s="61">
        <v>16</v>
      </c>
      <c r="B42" s="61" t="s">
        <v>126</v>
      </c>
      <c r="C42" s="61">
        <v>0</v>
      </c>
      <c r="D42" s="61">
        <v>6</v>
      </c>
      <c r="E42" s="61">
        <v>17</v>
      </c>
      <c r="F42" s="61">
        <v>32</v>
      </c>
      <c r="G42" s="61" t="s">
        <v>166</v>
      </c>
      <c r="H42" s="61" t="s">
        <v>15</v>
      </c>
      <c r="I42" s="61" t="s">
        <v>23</v>
      </c>
      <c r="J42" s="61" t="s">
        <v>172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</row>
    <row r="43" spans="1:23">
      <c r="A43" s="61">
        <v>51</v>
      </c>
      <c r="B43" s="61" t="s">
        <v>156</v>
      </c>
      <c r="C43" s="61">
        <v>0</v>
      </c>
      <c r="D43" s="61">
        <v>44</v>
      </c>
      <c r="E43" s="61">
        <v>45</v>
      </c>
      <c r="F43" s="61">
        <v>30</v>
      </c>
      <c r="G43" s="61" t="s">
        <v>166</v>
      </c>
      <c r="H43" s="61" t="s">
        <v>15</v>
      </c>
      <c r="I43" s="61" t="s">
        <v>16</v>
      </c>
      <c r="J43" s="61" t="s">
        <v>167</v>
      </c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</row>
    <row r="44" spans="1:23">
      <c r="A44" s="61">
        <v>11</v>
      </c>
      <c r="B44" s="61" t="s">
        <v>121</v>
      </c>
      <c r="C44" s="61">
        <v>0</v>
      </c>
      <c r="D44" s="61">
        <v>4</v>
      </c>
      <c r="E44" s="61">
        <v>23</v>
      </c>
      <c r="F44" s="61">
        <v>27</v>
      </c>
      <c r="G44" s="61" t="s">
        <v>166</v>
      </c>
      <c r="H44" s="61" t="s">
        <v>15</v>
      </c>
      <c r="I44" s="61" t="s">
        <v>23</v>
      </c>
      <c r="J44" s="61" t="s">
        <v>172</v>
      </c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</row>
    <row r="45" spans="1:23">
      <c r="A45" s="61">
        <v>29</v>
      </c>
      <c r="B45" s="61" t="s">
        <v>77</v>
      </c>
      <c r="C45" s="61">
        <v>0</v>
      </c>
      <c r="D45" s="61">
        <v>10</v>
      </c>
      <c r="E45" s="61">
        <v>25</v>
      </c>
      <c r="F45" s="61">
        <v>27</v>
      </c>
      <c r="G45" s="61" t="s">
        <v>166</v>
      </c>
      <c r="H45" s="61" t="s">
        <v>15</v>
      </c>
      <c r="I45" s="61" t="s">
        <v>21</v>
      </c>
      <c r="J45" s="61" t="s">
        <v>169</v>
      </c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</row>
    <row r="46" spans="1:23">
      <c r="A46" s="61">
        <v>19</v>
      </c>
      <c r="B46" s="61" t="s">
        <v>129</v>
      </c>
      <c r="C46" s="61">
        <v>0</v>
      </c>
      <c r="D46" s="61">
        <v>7</v>
      </c>
      <c r="E46" s="61">
        <v>16</v>
      </c>
      <c r="F46" s="61">
        <v>25</v>
      </c>
      <c r="G46" s="61" t="s">
        <v>166</v>
      </c>
      <c r="H46" s="61" t="s">
        <v>15</v>
      </c>
      <c r="I46" s="61" t="s">
        <v>21</v>
      </c>
      <c r="J46" s="61" t="s">
        <v>169</v>
      </c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</row>
    <row r="47" spans="1:23">
      <c r="A47" s="61">
        <v>27</v>
      </c>
      <c r="B47" s="61" t="s">
        <v>132</v>
      </c>
      <c r="C47" s="61">
        <v>0</v>
      </c>
      <c r="D47" s="61">
        <v>9</v>
      </c>
      <c r="E47" s="61">
        <v>51</v>
      </c>
      <c r="F47" s="61">
        <v>24</v>
      </c>
      <c r="G47" s="61" t="s">
        <v>166</v>
      </c>
      <c r="H47" s="61" t="s">
        <v>15</v>
      </c>
      <c r="I47" s="61" t="s">
        <v>23</v>
      </c>
      <c r="J47" s="61" t="s">
        <v>169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</row>
    <row r="48" spans="1:23">
      <c r="A48" s="61">
        <v>17</v>
      </c>
      <c r="B48" s="61" t="s">
        <v>127</v>
      </c>
      <c r="C48" s="61">
        <v>0</v>
      </c>
      <c r="D48" s="61">
        <v>6</v>
      </c>
      <c r="E48" s="61">
        <v>40</v>
      </c>
      <c r="F48" s="61">
        <v>23</v>
      </c>
      <c r="G48" s="61" t="s">
        <v>166</v>
      </c>
      <c r="H48" s="61" t="s">
        <v>15</v>
      </c>
      <c r="I48" s="61" t="s">
        <v>23</v>
      </c>
      <c r="J48" s="61" t="s">
        <v>169</v>
      </c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</row>
    <row r="49" spans="1:23">
      <c r="A49" s="61">
        <v>5</v>
      </c>
      <c r="B49" s="61" t="s">
        <v>116</v>
      </c>
      <c r="C49" s="61">
        <v>0</v>
      </c>
      <c r="D49" s="61">
        <v>1</v>
      </c>
      <c r="E49" s="61">
        <v>19</v>
      </c>
      <c r="F49" s="61">
        <v>21</v>
      </c>
      <c r="G49" s="61" t="s">
        <v>166</v>
      </c>
      <c r="H49" s="61" t="s">
        <v>15</v>
      </c>
      <c r="I49" s="61" t="s">
        <v>21</v>
      </c>
      <c r="J49" s="61" t="s">
        <v>169</v>
      </c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</row>
    <row r="50" spans="1:23">
      <c r="A50" s="61">
        <v>13</v>
      </c>
      <c r="B50" s="61" t="s">
        <v>123</v>
      </c>
      <c r="C50" s="61">
        <v>0</v>
      </c>
      <c r="D50" s="61">
        <v>4</v>
      </c>
      <c r="E50" s="61">
        <v>49</v>
      </c>
      <c r="F50" s="61">
        <v>21</v>
      </c>
      <c r="G50" s="61" t="s">
        <v>166</v>
      </c>
      <c r="H50" s="61" t="s">
        <v>15</v>
      </c>
      <c r="I50" s="61" t="s">
        <v>23</v>
      </c>
      <c r="J50" s="61" t="s">
        <v>167</v>
      </c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</row>
    <row r="51" spans="1:23">
      <c r="A51" s="61">
        <v>21</v>
      </c>
      <c r="B51" s="61" t="s">
        <v>77</v>
      </c>
      <c r="C51" s="61">
        <v>0</v>
      </c>
      <c r="D51" s="61">
        <v>7</v>
      </c>
      <c r="E51" s="61">
        <v>45</v>
      </c>
      <c r="F51" s="61">
        <v>20</v>
      </c>
      <c r="G51" s="61" t="s">
        <v>166</v>
      </c>
      <c r="H51" s="61" t="s">
        <v>15</v>
      </c>
      <c r="I51" s="61" t="s">
        <v>21</v>
      </c>
      <c r="J51" s="61" t="s">
        <v>169</v>
      </c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</row>
    <row r="52" spans="1:23">
      <c r="A52" s="61">
        <v>15</v>
      </c>
      <c r="B52" s="61" t="s">
        <v>125</v>
      </c>
      <c r="C52" s="61">
        <v>0</v>
      </c>
      <c r="D52" s="61">
        <v>5</v>
      </c>
      <c r="E52" s="61">
        <v>45</v>
      </c>
      <c r="F52" s="61">
        <v>19</v>
      </c>
      <c r="G52" s="61" t="s">
        <v>166</v>
      </c>
      <c r="H52" s="61" t="s">
        <v>15</v>
      </c>
      <c r="I52" s="61" t="s">
        <v>23</v>
      </c>
      <c r="J52" s="61" t="s">
        <v>169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</row>
    <row r="53" spans="1:23">
      <c r="A53" s="61">
        <v>26</v>
      </c>
      <c r="B53" s="61" t="s">
        <v>126</v>
      </c>
      <c r="C53" s="61">
        <v>0</v>
      </c>
      <c r="D53" s="61">
        <v>9</v>
      </c>
      <c r="E53" s="61">
        <v>27</v>
      </c>
      <c r="F53" s="61">
        <v>19</v>
      </c>
      <c r="G53" s="61" t="s">
        <v>166</v>
      </c>
      <c r="H53" s="61" t="s">
        <v>15</v>
      </c>
      <c r="I53" s="61" t="s">
        <v>23</v>
      </c>
      <c r="J53" s="61" t="s">
        <v>172</v>
      </c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</row>
    <row r="54" spans="1:23">
      <c r="A54" s="61">
        <v>33</v>
      </c>
      <c r="B54" s="61" t="s">
        <v>135</v>
      </c>
      <c r="C54" s="61">
        <v>0</v>
      </c>
      <c r="D54" s="61">
        <v>11</v>
      </c>
      <c r="E54" s="61">
        <v>46</v>
      </c>
      <c r="F54" s="61">
        <v>18</v>
      </c>
      <c r="G54" s="61" t="s">
        <v>166</v>
      </c>
      <c r="H54" s="61" t="s">
        <v>15</v>
      </c>
      <c r="I54" s="61" t="s">
        <v>21</v>
      </c>
      <c r="J54" s="61" t="s">
        <v>169</v>
      </c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</row>
    <row r="55" spans="1:23">
      <c r="A55" s="61">
        <v>43</v>
      </c>
      <c r="B55" s="61" t="s">
        <v>146</v>
      </c>
      <c r="C55" s="61">
        <v>0</v>
      </c>
      <c r="D55" s="61">
        <v>31</v>
      </c>
      <c r="E55" s="61">
        <v>55</v>
      </c>
      <c r="F55" s="61">
        <v>17</v>
      </c>
      <c r="G55" s="61" t="s">
        <v>166</v>
      </c>
      <c r="H55" s="61" t="s">
        <v>15</v>
      </c>
      <c r="I55" s="61" t="s">
        <v>23</v>
      </c>
      <c r="J55" s="61" t="s">
        <v>169</v>
      </c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</row>
    <row r="56" spans="1:23">
      <c r="A56" s="61">
        <v>8</v>
      </c>
      <c r="B56" s="61" t="s">
        <v>119</v>
      </c>
      <c r="C56" s="61">
        <v>0</v>
      </c>
      <c r="D56" s="61">
        <v>2</v>
      </c>
      <c r="E56" s="61">
        <v>40</v>
      </c>
      <c r="F56" s="61">
        <v>13</v>
      </c>
      <c r="G56" s="61" t="s">
        <v>166</v>
      </c>
      <c r="H56" s="61" t="s">
        <v>15</v>
      </c>
      <c r="I56" s="61" t="s">
        <v>21</v>
      </c>
      <c r="J56" s="61" t="s">
        <v>169</v>
      </c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</row>
    <row r="57" spans="1:23">
      <c r="A57" s="61">
        <v>18</v>
      </c>
      <c r="B57" s="61" t="s">
        <v>128</v>
      </c>
      <c r="C57" s="61">
        <v>0</v>
      </c>
      <c r="D57" s="61">
        <v>6</v>
      </c>
      <c r="E57" s="61">
        <v>51</v>
      </c>
      <c r="F57" s="61">
        <v>11</v>
      </c>
      <c r="G57" s="61" t="s">
        <v>166</v>
      </c>
      <c r="H57" s="61" t="s">
        <v>15</v>
      </c>
      <c r="I57" s="61" t="s">
        <v>23</v>
      </c>
      <c r="J57" s="61" t="s">
        <v>169</v>
      </c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</row>
    <row r="58" spans="1:23">
      <c r="A58" s="61">
        <v>23</v>
      </c>
      <c r="B58" s="61" t="s">
        <v>130</v>
      </c>
      <c r="C58" s="61">
        <v>0</v>
      </c>
      <c r="D58" s="61">
        <v>8</v>
      </c>
      <c r="E58" s="61">
        <v>4</v>
      </c>
      <c r="F58" s="61">
        <v>11</v>
      </c>
      <c r="G58" s="61" t="s">
        <v>166</v>
      </c>
      <c r="H58" s="61" t="s">
        <v>15</v>
      </c>
      <c r="I58" s="61" t="s">
        <v>23</v>
      </c>
      <c r="J58" s="61" t="s">
        <v>169</v>
      </c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</row>
    <row r="59" spans="1:23">
      <c r="A59" s="61">
        <v>20</v>
      </c>
      <c r="B59" s="61" t="s">
        <v>122</v>
      </c>
      <c r="C59" s="61">
        <v>0</v>
      </c>
      <c r="D59" s="61">
        <v>7</v>
      </c>
      <c r="E59" s="61">
        <v>25</v>
      </c>
      <c r="F59" s="61">
        <v>9</v>
      </c>
      <c r="G59" s="61" t="s">
        <v>166</v>
      </c>
      <c r="H59" s="61" t="s">
        <v>15</v>
      </c>
      <c r="I59" s="61" t="s">
        <v>23</v>
      </c>
      <c r="J59" s="61" t="s">
        <v>169</v>
      </c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</row>
    <row r="60" spans="1:23">
      <c r="A60" s="61">
        <v>22</v>
      </c>
      <c r="B60" s="61" t="s">
        <v>127</v>
      </c>
      <c r="C60" s="61">
        <v>0</v>
      </c>
      <c r="D60" s="61">
        <v>7</v>
      </c>
      <c r="E60" s="61">
        <v>53</v>
      </c>
      <c r="F60" s="61">
        <v>8</v>
      </c>
      <c r="G60" s="61" t="s">
        <v>166</v>
      </c>
      <c r="H60" s="61" t="s">
        <v>15</v>
      </c>
      <c r="I60" s="61" t="s">
        <v>23</v>
      </c>
      <c r="J60" s="61" t="s">
        <v>169</v>
      </c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</row>
    <row r="61" spans="1:23">
      <c r="A61" s="61">
        <v>28</v>
      </c>
      <c r="B61" s="61" t="s">
        <v>122</v>
      </c>
      <c r="C61" s="61">
        <v>0</v>
      </c>
      <c r="D61" s="61">
        <v>9</v>
      </c>
      <c r="E61" s="61">
        <v>58</v>
      </c>
      <c r="F61" s="61">
        <v>7</v>
      </c>
      <c r="G61" s="61" t="s">
        <v>166</v>
      </c>
      <c r="H61" s="61" t="s">
        <v>15</v>
      </c>
      <c r="I61" s="61" t="s">
        <v>23</v>
      </c>
      <c r="J61" s="61" t="s">
        <v>169</v>
      </c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</row>
    <row r="62" spans="1:23">
      <c r="A62" s="61">
        <v>12</v>
      </c>
      <c r="B62" s="61" t="s">
        <v>122</v>
      </c>
      <c r="C62" s="61">
        <v>0</v>
      </c>
      <c r="D62" s="61">
        <v>4</v>
      </c>
      <c r="E62" s="61">
        <v>28</v>
      </c>
      <c r="F62" s="61">
        <v>5</v>
      </c>
      <c r="G62" s="61" t="s">
        <v>166</v>
      </c>
      <c r="H62" s="61" t="s">
        <v>15</v>
      </c>
      <c r="I62" s="61" t="s">
        <v>23</v>
      </c>
      <c r="J62" s="61" t="s">
        <v>169</v>
      </c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</row>
    <row r="65" spans="1:9" ht="15.75">
      <c r="B65" s="11" t="s">
        <v>174</v>
      </c>
    </row>
    <row r="66" spans="1:9">
      <c r="A66">
        <v>1</v>
      </c>
      <c r="B66" t="s">
        <v>73</v>
      </c>
      <c r="E66">
        <v>20</v>
      </c>
      <c r="F66">
        <v>20</v>
      </c>
      <c r="G66" t="s">
        <v>166</v>
      </c>
      <c r="H66" t="s">
        <v>30</v>
      </c>
      <c r="I66" t="s">
        <v>23</v>
      </c>
    </row>
    <row r="67" spans="1:9">
      <c r="A67">
        <v>2</v>
      </c>
      <c r="B67" t="s">
        <v>74</v>
      </c>
      <c r="E67">
        <v>39</v>
      </c>
      <c r="F67">
        <v>19</v>
      </c>
      <c r="G67" t="s">
        <v>166</v>
      </c>
      <c r="H67" t="s">
        <v>30</v>
      </c>
      <c r="I67" t="s">
        <v>23</v>
      </c>
    </row>
    <row r="68" spans="1:9">
      <c r="A68">
        <v>3</v>
      </c>
      <c r="B68" t="s">
        <v>75</v>
      </c>
      <c r="E68">
        <v>50</v>
      </c>
      <c r="F68">
        <v>11</v>
      </c>
      <c r="G68" t="s">
        <v>166</v>
      </c>
      <c r="H68" t="s">
        <v>30</v>
      </c>
      <c r="I68" t="s">
        <v>23</v>
      </c>
    </row>
    <row r="69" spans="1:9">
      <c r="A69">
        <v>6</v>
      </c>
      <c r="B69" t="s">
        <v>75</v>
      </c>
      <c r="D69">
        <v>3</v>
      </c>
      <c r="E69">
        <v>9</v>
      </c>
      <c r="F69">
        <v>17</v>
      </c>
      <c r="G69" t="s">
        <v>166</v>
      </c>
      <c r="H69" t="s">
        <v>30</v>
      </c>
      <c r="I69" t="s">
        <v>23</v>
      </c>
    </row>
    <row r="70" spans="1:9">
      <c r="A70">
        <v>9</v>
      </c>
      <c r="B70" t="s">
        <v>78</v>
      </c>
      <c r="D70">
        <v>4</v>
      </c>
      <c r="E70">
        <v>30</v>
      </c>
      <c r="F70">
        <v>19</v>
      </c>
      <c r="G70" t="s">
        <v>166</v>
      </c>
      <c r="H70" t="s">
        <v>30</v>
      </c>
      <c r="I70" t="s">
        <v>23</v>
      </c>
    </row>
    <row r="71" spans="1:9">
      <c r="A71">
        <v>10</v>
      </c>
      <c r="B71" t="s">
        <v>79</v>
      </c>
      <c r="D71">
        <v>5</v>
      </c>
      <c r="E71">
        <v>30</v>
      </c>
      <c r="F71">
        <v>60</v>
      </c>
      <c r="G71" t="s">
        <v>166</v>
      </c>
      <c r="H71" t="s">
        <v>30</v>
      </c>
      <c r="I71" t="s">
        <v>38</v>
      </c>
    </row>
    <row r="72" spans="1:9">
      <c r="A72">
        <v>11</v>
      </c>
      <c r="B72" t="s">
        <v>80</v>
      </c>
      <c r="D72">
        <v>5</v>
      </c>
      <c r="E72">
        <v>57</v>
      </c>
      <c r="F72">
        <v>27</v>
      </c>
      <c r="G72" t="s">
        <v>166</v>
      </c>
      <c r="H72" t="s">
        <v>30</v>
      </c>
      <c r="I72" t="s">
        <v>23</v>
      </c>
    </row>
    <row r="73" spans="1:9">
      <c r="A73">
        <v>12</v>
      </c>
      <c r="B73" t="s">
        <v>74</v>
      </c>
      <c r="D73">
        <v>6</v>
      </c>
      <c r="E73">
        <v>33</v>
      </c>
      <c r="F73">
        <v>36</v>
      </c>
      <c r="G73" t="s">
        <v>166</v>
      </c>
      <c r="H73" t="s">
        <v>30</v>
      </c>
      <c r="I73" t="s">
        <v>23</v>
      </c>
    </row>
    <row r="74" spans="1:9">
      <c r="A74">
        <v>17</v>
      </c>
      <c r="B74" t="s">
        <v>81</v>
      </c>
      <c r="D74">
        <v>11</v>
      </c>
      <c r="E74">
        <v>21</v>
      </c>
      <c r="F74">
        <v>33</v>
      </c>
      <c r="G74" t="s">
        <v>166</v>
      </c>
      <c r="H74" t="s">
        <v>30</v>
      </c>
      <c r="I74" t="s">
        <v>23</v>
      </c>
    </row>
    <row r="75" spans="1:9">
      <c r="A75">
        <v>19</v>
      </c>
      <c r="B75" t="s">
        <v>83</v>
      </c>
      <c r="D75">
        <v>15</v>
      </c>
      <c r="E75">
        <v>51</v>
      </c>
      <c r="F75">
        <v>64</v>
      </c>
      <c r="G75" t="s">
        <v>166</v>
      </c>
      <c r="H75" t="s">
        <v>30</v>
      </c>
      <c r="I75" t="s">
        <v>34</v>
      </c>
    </row>
    <row r="76" spans="1:9">
      <c r="A76">
        <v>20</v>
      </c>
      <c r="B76" t="s">
        <v>84</v>
      </c>
      <c r="D76">
        <v>17</v>
      </c>
      <c r="E76">
        <v>1</v>
      </c>
      <c r="F76">
        <v>70</v>
      </c>
      <c r="G76" t="s">
        <v>166</v>
      </c>
      <c r="H76" t="s">
        <v>30</v>
      </c>
      <c r="I76" t="s">
        <v>34</v>
      </c>
    </row>
    <row r="77" spans="1:9">
      <c r="A77">
        <v>22</v>
      </c>
      <c r="B77" t="s">
        <v>86</v>
      </c>
      <c r="D77">
        <v>23</v>
      </c>
      <c r="E77">
        <v>8</v>
      </c>
      <c r="F77">
        <v>153</v>
      </c>
      <c r="G77" t="s">
        <v>166</v>
      </c>
      <c r="H77" t="s">
        <v>30</v>
      </c>
      <c r="I77" t="s">
        <v>23</v>
      </c>
    </row>
    <row r="78" spans="1:9">
      <c r="A78">
        <v>23</v>
      </c>
      <c r="B78" t="s">
        <v>87</v>
      </c>
      <c r="D78">
        <v>24</v>
      </c>
      <c r="E78">
        <v>31</v>
      </c>
      <c r="F78">
        <v>83</v>
      </c>
      <c r="G78" t="s">
        <v>166</v>
      </c>
      <c r="H78" t="s">
        <v>30</v>
      </c>
      <c r="I78" t="s">
        <v>38</v>
      </c>
    </row>
    <row r="79" spans="1:9">
      <c r="A79">
        <v>24</v>
      </c>
      <c r="B79" t="s">
        <v>88</v>
      </c>
      <c r="D79">
        <v>25</v>
      </c>
      <c r="E79">
        <v>1</v>
      </c>
      <c r="F79">
        <v>30</v>
      </c>
      <c r="G79" t="s">
        <v>166</v>
      </c>
      <c r="H79" t="s">
        <v>30</v>
      </c>
      <c r="I79" t="s">
        <v>26</v>
      </c>
    </row>
    <row r="80" spans="1:9">
      <c r="A80">
        <v>25</v>
      </c>
      <c r="B80" t="s">
        <v>89</v>
      </c>
      <c r="D80">
        <v>25</v>
      </c>
      <c r="E80">
        <v>50</v>
      </c>
      <c r="F80">
        <v>49</v>
      </c>
      <c r="G80" t="s">
        <v>166</v>
      </c>
      <c r="H80" t="s">
        <v>30</v>
      </c>
      <c r="I80" t="s">
        <v>23</v>
      </c>
    </row>
    <row r="81" spans="1:9">
      <c r="A81">
        <v>26</v>
      </c>
      <c r="B81" t="s">
        <v>90</v>
      </c>
      <c r="D81">
        <v>26</v>
      </c>
      <c r="E81">
        <v>25</v>
      </c>
      <c r="F81">
        <v>35</v>
      </c>
      <c r="G81" t="s">
        <v>166</v>
      </c>
      <c r="H81" t="s">
        <v>30</v>
      </c>
      <c r="I81" t="s">
        <v>23</v>
      </c>
    </row>
    <row r="82" spans="1:9">
      <c r="A82">
        <v>27</v>
      </c>
      <c r="B82" t="s">
        <v>87</v>
      </c>
      <c r="D82">
        <v>28</v>
      </c>
      <c r="E82">
        <v>4</v>
      </c>
      <c r="F82">
        <v>99</v>
      </c>
      <c r="G82" t="s">
        <v>166</v>
      </c>
      <c r="H82" t="s">
        <v>30</v>
      </c>
      <c r="I82" t="s">
        <v>38</v>
      </c>
    </row>
    <row r="83" spans="1:9">
      <c r="A83">
        <v>28</v>
      </c>
      <c r="B83" t="s">
        <v>91</v>
      </c>
      <c r="D83">
        <v>29</v>
      </c>
      <c r="E83">
        <v>44</v>
      </c>
      <c r="F83">
        <v>100</v>
      </c>
      <c r="G83" t="s">
        <v>166</v>
      </c>
      <c r="H83" t="s">
        <v>30</v>
      </c>
      <c r="I83" t="s">
        <v>26</v>
      </c>
    </row>
    <row r="84" spans="1:9">
      <c r="A84">
        <v>29</v>
      </c>
      <c r="B84" t="s">
        <v>92</v>
      </c>
      <c r="D84">
        <v>30</v>
      </c>
      <c r="E84">
        <v>18</v>
      </c>
      <c r="F84">
        <v>34</v>
      </c>
      <c r="G84" t="s">
        <v>166</v>
      </c>
      <c r="H84" t="s">
        <v>30</v>
      </c>
      <c r="I84" t="s">
        <v>26</v>
      </c>
    </row>
    <row r="85" spans="1:9">
      <c r="A85">
        <v>30</v>
      </c>
      <c r="B85" t="s">
        <v>87</v>
      </c>
      <c r="D85">
        <v>31</v>
      </c>
      <c r="E85">
        <v>30</v>
      </c>
      <c r="F85">
        <v>72</v>
      </c>
      <c r="G85" t="s">
        <v>166</v>
      </c>
      <c r="H85" t="s">
        <v>30</v>
      </c>
      <c r="I85" t="s">
        <v>38</v>
      </c>
    </row>
    <row r="86" spans="1:9">
      <c r="A86">
        <v>31</v>
      </c>
      <c r="B86" t="s">
        <v>93</v>
      </c>
      <c r="D86">
        <v>32</v>
      </c>
      <c r="F86">
        <v>30</v>
      </c>
      <c r="G86" t="s">
        <v>166</v>
      </c>
      <c r="H86" t="s">
        <v>30</v>
      </c>
      <c r="I86" t="s">
        <v>23</v>
      </c>
    </row>
    <row r="87" spans="1:9">
      <c r="A87">
        <v>32</v>
      </c>
      <c r="B87" t="s">
        <v>94</v>
      </c>
      <c r="D87">
        <v>36</v>
      </c>
      <c r="E87">
        <v>47</v>
      </c>
      <c r="F87">
        <v>287</v>
      </c>
      <c r="G87" t="s">
        <v>166</v>
      </c>
      <c r="H87" t="s">
        <v>30</v>
      </c>
      <c r="I87" t="s">
        <v>26</v>
      </c>
    </row>
    <row r="88" spans="1:9">
      <c r="A88">
        <v>33</v>
      </c>
      <c r="B88" t="s">
        <v>95</v>
      </c>
      <c r="D88">
        <v>38</v>
      </c>
      <c r="E88">
        <v>13</v>
      </c>
      <c r="F88">
        <v>86</v>
      </c>
      <c r="G88" t="s">
        <v>166</v>
      </c>
      <c r="H88" t="s">
        <v>30</v>
      </c>
      <c r="I88" t="s">
        <v>34</v>
      </c>
    </row>
    <row r="89" spans="1:9">
      <c r="A89">
        <v>34</v>
      </c>
      <c r="B89" t="s">
        <v>96</v>
      </c>
      <c r="D89">
        <v>38</v>
      </c>
      <c r="E89">
        <v>38</v>
      </c>
      <c r="F89">
        <v>25</v>
      </c>
      <c r="G89" t="s">
        <v>166</v>
      </c>
      <c r="H89" t="s">
        <v>30</v>
      </c>
      <c r="I89" t="s">
        <v>34</v>
      </c>
    </row>
    <row r="90" spans="1:9">
      <c r="A90">
        <v>35</v>
      </c>
      <c r="B90" t="s">
        <v>87</v>
      </c>
      <c r="D90">
        <v>38</v>
      </c>
      <c r="E90">
        <v>57</v>
      </c>
      <c r="F90">
        <v>19</v>
      </c>
      <c r="G90" t="s">
        <v>166</v>
      </c>
      <c r="H90" t="s">
        <v>30</v>
      </c>
      <c r="I90" t="s">
        <v>21</v>
      </c>
    </row>
    <row r="91" spans="1:9">
      <c r="A91">
        <v>36</v>
      </c>
      <c r="B91" t="s">
        <v>97</v>
      </c>
      <c r="D91">
        <v>39</v>
      </c>
      <c r="E91">
        <v>33</v>
      </c>
      <c r="F91">
        <v>36</v>
      </c>
      <c r="G91" t="s">
        <v>166</v>
      </c>
      <c r="H91" t="s">
        <v>30</v>
      </c>
      <c r="I91" t="s">
        <v>23</v>
      </c>
    </row>
    <row r="92" spans="1:9">
      <c r="A92">
        <v>37</v>
      </c>
      <c r="B92" t="s">
        <v>98</v>
      </c>
      <c r="D92">
        <v>40</v>
      </c>
      <c r="E92">
        <v>30</v>
      </c>
      <c r="F92">
        <v>57</v>
      </c>
      <c r="G92" t="s">
        <v>166</v>
      </c>
      <c r="H92" t="s">
        <v>30</v>
      </c>
      <c r="I92" t="s">
        <v>23</v>
      </c>
    </row>
    <row r="93" spans="1:9">
      <c r="A93">
        <v>38</v>
      </c>
      <c r="B93" t="s">
        <v>87</v>
      </c>
      <c r="D93">
        <v>40</v>
      </c>
      <c r="E93">
        <v>52</v>
      </c>
      <c r="F93">
        <v>22</v>
      </c>
      <c r="G93" t="s">
        <v>166</v>
      </c>
      <c r="H93" t="s">
        <v>30</v>
      </c>
      <c r="I93" t="s">
        <v>38</v>
      </c>
    </row>
    <row r="94" spans="1:9">
      <c r="A94">
        <v>39</v>
      </c>
      <c r="B94" t="s">
        <v>81</v>
      </c>
      <c r="D94">
        <v>42</v>
      </c>
      <c r="E94">
        <v>15</v>
      </c>
      <c r="F94">
        <v>83</v>
      </c>
      <c r="G94" t="s">
        <v>166</v>
      </c>
      <c r="H94" t="s">
        <v>30</v>
      </c>
      <c r="I94" t="s">
        <v>23</v>
      </c>
    </row>
    <row r="95" spans="1:9">
      <c r="A95">
        <v>40</v>
      </c>
      <c r="B95" t="s">
        <v>99</v>
      </c>
      <c r="D95">
        <v>46</v>
      </c>
      <c r="E95">
        <v>10</v>
      </c>
      <c r="F95">
        <v>235</v>
      </c>
      <c r="G95" t="s">
        <v>166</v>
      </c>
      <c r="H95" t="s">
        <v>30</v>
      </c>
      <c r="I95" t="s">
        <v>23</v>
      </c>
    </row>
    <row r="96" spans="1:9">
      <c r="A96">
        <v>41</v>
      </c>
      <c r="B96" t="s">
        <v>100</v>
      </c>
      <c r="D96">
        <v>46</v>
      </c>
      <c r="E96">
        <v>51</v>
      </c>
      <c r="F96">
        <v>41</v>
      </c>
      <c r="G96" t="s">
        <v>166</v>
      </c>
      <c r="H96" t="s">
        <v>30</v>
      </c>
      <c r="I96" t="s">
        <v>26</v>
      </c>
    </row>
    <row r="97" spans="1:10">
      <c r="A97">
        <v>42</v>
      </c>
      <c r="B97" t="s">
        <v>101</v>
      </c>
      <c r="D97">
        <v>48</v>
      </c>
      <c r="E97">
        <v>26</v>
      </c>
      <c r="F97">
        <v>95</v>
      </c>
      <c r="G97" t="s">
        <v>166</v>
      </c>
      <c r="H97" t="s">
        <v>30</v>
      </c>
      <c r="I97" t="s">
        <v>23</v>
      </c>
    </row>
    <row r="98" spans="1:10">
      <c r="A98">
        <v>43</v>
      </c>
      <c r="B98" t="s">
        <v>102</v>
      </c>
      <c r="D98">
        <v>48</v>
      </c>
      <c r="E98">
        <v>48</v>
      </c>
      <c r="F98">
        <v>22</v>
      </c>
      <c r="G98" t="s">
        <v>166</v>
      </c>
      <c r="H98" t="s">
        <v>30</v>
      </c>
      <c r="I98" t="s">
        <v>26</v>
      </c>
    </row>
    <row r="99" spans="1:10">
      <c r="A99">
        <v>44</v>
      </c>
      <c r="B99" t="s">
        <v>103</v>
      </c>
      <c r="D99">
        <v>49</v>
      </c>
      <c r="E99">
        <v>35</v>
      </c>
      <c r="F99">
        <v>47</v>
      </c>
      <c r="G99" t="s">
        <v>166</v>
      </c>
      <c r="H99" t="s">
        <v>30</v>
      </c>
      <c r="I99" t="s">
        <v>23</v>
      </c>
    </row>
    <row r="100" spans="1:10">
      <c r="A100">
        <v>45</v>
      </c>
      <c r="B100" t="s">
        <v>104</v>
      </c>
      <c r="D100">
        <v>50</v>
      </c>
      <c r="E100">
        <v>8</v>
      </c>
      <c r="F100">
        <v>33</v>
      </c>
      <c r="G100" t="s">
        <v>166</v>
      </c>
      <c r="H100" t="s">
        <v>30</v>
      </c>
      <c r="I100" t="s">
        <v>23</v>
      </c>
    </row>
    <row r="101" spans="1:10">
      <c r="A101">
        <v>46</v>
      </c>
      <c r="B101" t="s">
        <v>87</v>
      </c>
      <c r="D101">
        <v>51</v>
      </c>
      <c r="F101">
        <v>52</v>
      </c>
      <c r="G101" t="s">
        <v>166</v>
      </c>
      <c r="H101" t="s">
        <v>30</v>
      </c>
      <c r="I101" t="s">
        <v>38</v>
      </c>
    </row>
    <row r="102" spans="1:10">
      <c r="A102">
        <v>47</v>
      </c>
      <c r="B102" t="s">
        <v>105</v>
      </c>
      <c r="D102">
        <v>51</v>
      </c>
      <c r="E102">
        <v>54</v>
      </c>
      <c r="F102">
        <v>54</v>
      </c>
      <c r="G102" t="s">
        <v>166</v>
      </c>
      <c r="H102" t="s">
        <v>30</v>
      </c>
      <c r="I102" t="s">
        <v>26</v>
      </c>
    </row>
    <row r="103" spans="1:10">
      <c r="A103">
        <v>48</v>
      </c>
      <c r="B103" t="s">
        <v>83</v>
      </c>
      <c r="D103">
        <v>53</v>
      </c>
      <c r="E103">
        <v>35</v>
      </c>
      <c r="F103">
        <v>101</v>
      </c>
      <c r="G103" t="s">
        <v>166</v>
      </c>
      <c r="H103" t="s">
        <v>30</v>
      </c>
      <c r="I103" t="s">
        <v>34</v>
      </c>
    </row>
    <row r="104" spans="1:10">
      <c r="A104">
        <v>49</v>
      </c>
      <c r="B104" t="s">
        <v>87</v>
      </c>
      <c r="D104">
        <v>54</v>
      </c>
      <c r="E104">
        <v>35</v>
      </c>
      <c r="F104">
        <v>60</v>
      </c>
      <c r="G104" t="s">
        <v>166</v>
      </c>
      <c r="H104" t="s">
        <v>30</v>
      </c>
      <c r="I104" t="s">
        <v>38</v>
      </c>
    </row>
    <row r="105" spans="1:10">
      <c r="A105">
        <v>50</v>
      </c>
      <c r="B105" t="s">
        <v>106</v>
      </c>
      <c r="D105">
        <v>56</v>
      </c>
      <c r="E105">
        <v>52</v>
      </c>
      <c r="F105">
        <v>137</v>
      </c>
      <c r="G105" t="s">
        <v>166</v>
      </c>
      <c r="H105" t="s">
        <v>30</v>
      </c>
      <c r="I105" t="s">
        <v>26</v>
      </c>
    </row>
    <row r="106" spans="1:10">
      <c r="A106">
        <v>51</v>
      </c>
      <c r="B106" t="s">
        <v>107</v>
      </c>
      <c r="D106">
        <v>57</v>
      </c>
      <c r="E106">
        <v>48</v>
      </c>
      <c r="F106">
        <v>56</v>
      </c>
      <c r="G106" t="s">
        <v>166</v>
      </c>
      <c r="H106" t="s">
        <v>30</v>
      </c>
      <c r="I106" t="s">
        <v>23</v>
      </c>
    </row>
    <row r="107" spans="1:10">
      <c r="A107">
        <v>52</v>
      </c>
      <c r="B107" t="s">
        <v>87</v>
      </c>
      <c r="D107">
        <v>58</v>
      </c>
      <c r="E107">
        <v>20</v>
      </c>
      <c r="F107">
        <v>32</v>
      </c>
      <c r="G107" t="s">
        <v>166</v>
      </c>
      <c r="H107" t="s">
        <v>30</v>
      </c>
      <c r="I107" t="s">
        <v>38</v>
      </c>
    </row>
    <row r="108" spans="1:10">
      <c r="A108">
        <v>53</v>
      </c>
      <c r="B108" t="s">
        <v>108</v>
      </c>
      <c r="C108">
        <v>1</v>
      </c>
      <c r="D108">
        <v>1</v>
      </c>
      <c r="E108">
        <v>30</v>
      </c>
      <c r="F108">
        <v>190</v>
      </c>
      <c r="G108" t="s">
        <v>166</v>
      </c>
      <c r="H108" t="s">
        <v>30</v>
      </c>
      <c r="I108" t="s">
        <v>23</v>
      </c>
    </row>
    <row r="109" spans="1:10">
      <c r="A109">
        <v>54</v>
      </c>
      <c r="B109" t="s">
        <v>87</v>
      </c>
      <c r="C109">
        <v>1</v>
      </c>
      <c r="D109">
        <v>2</v>
      </c>
      <c r="E109">
        <v>52</v>
      </c>
      <c r="F109">
        <v>82</v>
      </c>
      <c r="G109" t="s">
        <v>166</v>
      </c>
      <c r="H109" t="s">
        <v>30</v>
      </c>
      <c r="I109" t="s">
        <v>38</v>
      </c>
    </row>
    <row r="110" spans="1:10">
      <c r="A110">
        <v>55</v>
      </c>
      <c r="B110" t="s">
        <v>109</v>
      </c>
      <c r="C110">
        <v>1</v>
      </c>
      <c r="D110">
        <v>5</v>
      </c>
      <c r="E110">
        <v>32</v>
      </c>
      <c r="F110">
        <v>160</v>
      </c>
      <c r="G110" t="s">
        <v>166</v>
      </c>
      <c r="H110" t="s">
        <v>30</v>
      </c>
      <c r="I110" t="s">
        <v>23</v>
      </c>
    </row>
    <row r="111" spans="1:10">
      <c r="A111">
        <v>56</v>
      </c>
      <c r="B111" t="s">
        <v>87</v>
      </c>
      <c r="C111">
        <v>1</v>
      </c>
      <c r="D111">
        <v>6</v>
      </c>
      <c r="E111">
        <v>46</v>
      </c>
      <c r="F111">
        <v>74</v>
      </c>
      <c r="G111" t="s">
        <v>166</v>
      </c>
      <c r="H111" t="s">
        <v>30</v>
      </c>
      <c r="I111" t="s">
        <v>38</v>
      </c>
    </row>
    <row r="112" spans="1:10">
      <c r="A112">
        <v>4</v>
      </c>
      <c r="B112" t="s">
        <v>76</v>
      </c>
      <c r="D112">
        <v>2</v>
      </c>
      <c r="E112">
        <v>10</v>
      </c>
      <c r="F112">
        <v>80</v>
      </c>
      <c r="G112" t="s">
        <v>166</v>
      </c>
      <c r="H112" t="s">
        <v>15</v>
      </c>
      <c r="I112" t="s">
        <v>21</v>
      </c>
      <c r="J112" t="s">
        <v>169</v>
      </c>
    </row>
    <row r="113" spans="1:10">
      <c r="A113">
        <v>5</v>
      </c>
      <c r="B113" t="s">
        <v>77</v>
      </c>
      <c r="D113">
        <v>2</v>
      </c>
      <c r="E113">
        <v>52</v>
      </c>
      <c r="F113">
        <v>42</v>
      </c>
      <c r="G113" t="s">
        <v>166</v>
      </c>
      <c r="H113" t="s">
        <v>15</v>
      </c>
      <c r="I113" t="s">
        <v>21</v>
      </c>
      <c r="J113" t="s">
        <v>169</v>
      </c>
    </row>
    <row r="114" spans="1:10">
      <c r="A114">
        <v>7</v>
      </c>
      <c r="B114" t="s">
        <v>76</v>
      </c>
      <c r="D114">
        <v>3</v>
      </c>
      <c r="E114">
        <v>41</v>
      </c>
      <c r="F114">
        <v>32</v>
      </c>
      <c r="G114" t="s">
        <v>166</v>
      </c>
      <c r="H114" t="s">
        <v>15</v>
      </c>
      <c r="I114" t="s">
        <v>21</v>
      </c>
      <c r="J114" t="s">
        <v>169</v>
      </c>
    </row>
    <row r="115" spans="1:10">
      <c r="A115">
        <v>8</v>
      </c>
      <c r="B115" t="s">
        <v>77</v>
      </c>
      <c r="D115">
        <v>4</v>
      </c>
      <c r="E115">
        <v>11</v>
      </c>
      <c r="F115">
        <v>30</v>
      </c>
      <c r="G115" t="s">
        <v>166</v>
      </c>
      <c r="H115" t="s">
        <v>15</v>
      </c>
      <c r="I115" t="s">
        <v>21</v>
      </c>
      <c r="J115" t="s">
        <v>169</v>
      </c>
    </row>
    <row r="116" spans="1:10">
      <c r="A116">
        <v>13</v>
      </c>
      <c r="B116" t="s">
        <v>76</v>
      </c>
      <c r="D116">
        <v>7</v>
      </c>
      <c r="E116">
        <v>9</v>
      </c>
      <c r="F116">
        <v>36</v>
      </c>
      <c r="G116" t="s">
        <v>166</v>
      </c>
      <c r="H116" t="s">
        <v>15</v>
      </c>
      <c r="I116" t="s">
        <v>21</v>
      </c>
      <c r="J116" t="s">
        <v>169</v>
      </c>
    </row>
    <row r="117" spans="1:10">
      <c r="A117">
        <v>14</v>
      </c>
      <c r="B117" t="s">
        <v>77</v>
      </c>
      <c r="D117">
        <v>7</v>
      </c>
      <c r="E117">
        <v>53</v>
      </c>
      <c r="F117">
        <v>44</v>
      </c>
      <c r="G117" t="s">
        <v>166</v>
      </c>
      <c r="H117" t="s">
        <v>15</v>
      </c>
      <c r="I117" t="s">
        <v>21</v>
      </c>
      <c r="J117" t="s">
        <v>169</v>
      </c>
    </row>
    <row r="118" spans="1:10">
      <c r="A118">
        <v>15</v>
      </c>
      <c r="B118" t="s">
        <v>76</v>
      </c>
      <c r="D118">
        <v>9</v>
      </c>
      <c r="E118">
        <v>42</v>
      </c>
      <c r="F118">
        <v>109</v>
      </c>
      <c r="G118" t="s">
        <v>166</v>
      </c>
      <c r="H118" t="s">
        <v>15</v>
      </c>
      <c r="I118" t="s">
        <v>21</v>
      </c>
      <c r="J118" t="s">
        <v>169</v>
      </c>
    </row>
    <row r="119" spans="1:10">
      <c r="A119">
        <v>16</v>
      </c>
      <c r="B119" t="s">
        <v>77</v>
      </c>
      <c r="D119">
        <v>10</v>
      </c>
      <c r="E119">
        <v>48</v>
      </c>
      <c r="F119">
        <v>66</v>
      </c>
      <c r="G119" t="s">
        <v>166</v>
      </c>
      <c r="H119" t="s">
        <v>15</v>
      </c>
      <c r="I119" t="s">
        <v>21</v>
      </c>
      <c r="J119" t="s">
        <v>169</v>
      </c>
    </row>
    <row r="120" spans="1:10">
      <c r="A120">
        <v>18</v>
      </c>
      <c r="B120" t="s">
        <v>82</v>
      </c>
      <c r="D120">
        <v>14</v>
      </c>
      <c r="E120">
        <v>47</v>
      </c>
      <c r="F120">
        <v>206</v>
      </c>
      <c r="G120" t="s">
        <v>166</v>
      </c>
      <c r="H120" t="s">
        <v>15</v>
      </c>
      <c r="I120" t="s">
        <v>23</v>
      </c>
      <c r="J120" t="s">
        <v>169</v>
      </c>
    </row>
    <row r="121" spans="1:10">
      <c r="A121">
        <v>21</v>
      </c>
      <c r="B121" t="s">
        <v>85</v>
      </c>
      <c r="D121">
        <v>20</v>
      </c>
      <c r="E121">
        <v>35</v>
      </c>
      <c r="F121">
        <v>214</v>
      </c>
      <c r="G121" t="s">
        <v>166</v>
      </c>
      <c r="H121" t="s">
        <v>15</v>
      </c>
      <c r="I121" t="s">
        <v>23</v>
      </c>
      <c r="J121" t="s">
        <v>169</v>
      </c>
    </row>
    <row r="122" spans="1:10">
      <c r="A122">
        <v>57</v>
      </c>
      <c r="B122" t="s">
        <v>110</v>
      </c>
      <c r="C122">
        <v>1</v>
      </c>
      <c r="D122">
        <v>7</v>
      </c>
      <c r="E122">
        <v>55</v>
      </c>
      <c r="F122">
        <v>69</v>
      </c>
      <c r="G122" t="s">
        <v>166</v>
      </c>
      <c r="H122" t="s">
        <v>15</v>
      </c>
      <c r="I122" t="s">
        <v>23</v>
      </c>
      <c r="J122" t="s">
        <v>169</v>
      </c>
    </row>
    <row r="123" spans="1:10">
      <c r="A123">
        <v>58</v>
      </c>
      <c r="B123" t="s">
        <v>111</v>
      </c>
      <c r="C123">
        <v>1</v>
      </c>
      <c r="D123">
        <v>12</v>
      </c>
      <c r="E123">
        <v>52</v>
      </c>
      <c r="F123">
        <v>297</v>
      </c>
      <c r="G123" t="s">
        <v>166</v>
      </c>
      <c r="H123" t="s">
        <v>15</v>
      </c>
      <c r="I123" t="s">
        <v>23</v>
      </c>
      <c r="J123" t="s">
        <v>169</v>
      </c>
    </row>
  </sheetData>
  <sortState xmlns:xlrd2="http://schemas.microsoft.com/office/spreadsheetml/2017/richdata2" ref="A27:M62">
    <sortCondition descending="1" ref="F27:F62"/>
  </sortState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6"/>
  <sheetViews>
    <sheetView workbookViewId="0">
      <selection activeCell="B12" sqref="B12"/>
    </sheetView>
  </sheetViews>
  <sheetFormatPr defaultRowHeight="12.75"/>
  <cols>
    <col min="2" max="2" width="30.85546875" customWidth="1"/>
    <col min="3" max="3" width="24.140625" customWidth="1"/>
    <col min="4" max="4" width="15.85546875" customWidth="1"/>
    <col min="5" max="5" width="14.28515625" customWidth="1"/>
    <col min="6" max="6" width="17" customWidth="1"/>
  </cols>
  <sheetData>
    <row r="1" spans="1:7" ht="6.75" customHeight="1">
      <c r="A1" s="50" t="s">
        <v>175</v>
      </c>
      <c r="B1" s="53" t="s">
        <v>176</v>
      </c>
      <c r="C1" s="53"/>
      <c r="D1" s="53"/>
      <c r="E1" s="33" t="s">
        <v>177</v>
      </c>
      <c r="F1" s="33" t="s">
        <v>178</v>
      </c>
      <c r="G1" s="28"/>
    </row>
    <row r="2" spans="1:7" ht="6.75" customHeight="1">
      <c r="A2" s="51"/>
      <c r="B2" s="53"/>
      <c r="C2" s="53"/>
      <c r="D2" s="53"/>
      <c r="E2" s="33" t="s">
        <v>179</v>
      </c>
      <c r="F2" s="34" t="s">
        <v>5</v>
      </c>
      <c r="G2" s="28"/>
    </row>
    <row r="3" spans="1:7" ht="6.75" customHeight="1">
      <c r="A3" s="51"/>
      <c r="B3" s="53"/>
      <c r="C3" s="53"/>
      <c r="D3" s="53"/>
      <c r="E3" s="33" t="s">
        <v>180</v>
      </c>
      <c r="F3" s="35" t="s">
        <v>181</v>
      </c>
      <c r="G3" s="28"/>
    </row>
    <row r="4" spans="1:7" ht="6.75" customHeight="1">
      <c r="A4" s="52"/>
      <c r="B4" s="53"/>
      <c r="C4" s="53"/>
      <c r="D4" s="53"/>
      <c r="E4" s="33" t="s">
        <v>182</v>
      </c>
      <c r="F4" s="36" t="s">
        <v>183</v>
      </c>
      <c r="G4" s="28"/>
    </row>
    <row r="5" spans="1:7">
      <c r="A5" s="54"/>
      <c r="B5" s="54"/>
      <c r="C5" s="54"/>
      <c r="D5" s="54"/>
      <c r="E5" s="54"/>
      <c r="F5" s="54"/>
      <c r="G5" s="28"/>
    </row>
    <row r="6" spans="1:7" ht="18">
      <c r="A6" s="29" t="s">
        <v>184</v>
      </c>
      <c r="B6" s="29" t="s">
        <v>185</v>
      </c>
      <c r="C6" s="29" t="s">
        <v>186</v>
      </c>
      <c r="D6" s="29" t="s">
        <v>187</v>
      </c>
      <c r="E6" s="29" t="s">
        <v>188</v>
      </c>
      <c r="F6" s="29" t="s">
        <v>189</v>
      </c>
      <c r="G6" s="30"/>
    </row>
    <row r="7" spans="1:7" s="12" customFormat="1" ht="48.75" customHeight="1">
      <c r="A7" s="37">
        <v>1</v>
      </c>
      <c r="B7" s="38" t="s">
        <v>190</v>
      </c>
      <c r="C7" s="38" t="s">
        <v>191</v>
      </c>
      <c r="D7" s="38" t="s">
        <v>192</v>
      </c>
      <c r="E7" s="39">
        <v>39805</v>
      </c>
      <c r="F7" s="40" t="s">
        <v>193</v>
      </c>
      <c r="G7" s="41"/>
    </row>
    <row r="8" spans="1:7" s="12" customFormat="1" ht="48.75" customHeight="1">
      <c r="A8" s="37">
        <f>A7+1</f>
        <v>2</v>
      </c>
      <c r="B8" s="38" t="s">
        <v>194</v>
      </c>
      <c r="C8" s="38" t="s">
        <v>195</v>
      </c>
      <c r="D8" s="38" t="s">
        <v>196</v>
      </c>
      <c r="E8" s="39">
        <v>39810</v>
      </c>
      <c r="F8" s="40" t="s">
        <v>193</v>
      </c>
      <c r="G8" s="41"/>
    </row>
    <row r="9" spans="1:7" s="12" customFormat="1" ht="48.75" customHeight="1">
      <c r="A9" s="37">
        <f t="shared" ref="A9:A32" si="0">A8+1</f>
        <v>3</v>
      </c>
      <c r="B9" s="38" t="s">
        <v>197</v>
      </c>
      <c r="C9" s="42" t="s">
        <v>198</v>
      </c>
      <c r="D9" s="38" t="s">
        <v>199</v>
      </c>
      <c r="E9" s="39">
        <v>39805</v>
      </c>
      <c r="F9" s="40" t="s">
        <v>193</v>
      </c>
      <c r="G9" s="41"/>
    </row>
    <row r="10" spans="1:7" s="12" customFormat="1" ht="48.75" customHeight="1">
      <c r="A10" s="37">
        <f t="shared" si="0"/>
        <v>4</v>
      </c>
      <c r="B10" s="38" t="s">
        <v>200</v>
      </c>
      <c r="C10" s="38" t="s">
        <v>201</v>
      </c>
      <c r="D10" s="38" t="s">
        <v>202</v>
      </c>
      <c r="E10" s="39">
        <v>39801</v>
      </c>
      <c r="F10" s="40" t="s">
        <v>193</v>
      </c>
      <c r="G10" s="41"/>
    </row>
    <row r="11" spans="1:7" s="12" customFormat="1" ht="48.75" customHeight="1">
      <c r="A11" s="37">
        <f t="shared" si="0"/>
        <v>5</v>
      </c>
      <c r="B11" s="38" t="s">
        <v>203</v>
      </c>
      <c r="C11" s="38" t="s">
        <v>204</v>
      </c>
      <c r="D11" s="38" t="s">
        <v>192</v>
      </c>
      <c r="E11" s="39">
        <v>39820</v>
      </c>
      <c r="F11" s="40" t="s">
        <v>193</v>
      </c>
      <c r="G11" s="41"/>
    </row>
    <row r="12" spans="1:7" s="12" customFormat="1" ht="48.75" customHeight="1">
      <c r="A12" s="37">
        <f t="shared" si="0"/>
        <v>6</v>
      </c>
      <c r="B12" s="38"/>
      <c r="C12" s="38"/>
      <c r="D12" s="38"/>
      <c r="E12" s="39"/>
      <c r="F12" s="40" t="s">
        <v>193</v>
      </c>
      <c r="G12" s="41"/>
    </row>
    <row r="13" spans="1:7" s="12" customFormat="1" ht="48.75" customHeight="1">
      <c r="A13" s="37">
        <f t="shared" si="0"/>
        <v>7</v>
      </c>
      <c r="B13" s="38"/>
      <c r="C13" s="38"/>
      <c r="D13" s="38"/>
      <c r="E13" s="39"/>
      <c r="F13" s="40" t="s">
        <v>193</v>
      </c>
      <c r="G13" s="41"/>
    </row>
    <row r="14" spans="1:7" s="12" customFormat="1" ht="48.75" customHeight="1">
      <c r="A14" s="37">
        <f t="shared" si="0"/>
        <v>8</v>
      </c>
      <c r="B14" s="38"/>
      <c r="C14" s="38"/>
      <c r="D14" s="38"/>
      <c r="E14" s="39"/>
      <c r="F14" s="40" t="s">
        <v>193</v>
      </c>
      <c r="G14" s="41"/>
    </row>
    <row r="15" spans="1:7" s="12" customFormat="1" ht="48.75" customHeight="1">
      <c r="A15" s="37">
        <f t="shared" si="0"/>
        <v>9</v>
      </c>
      <c r="B15" s="38"/>
      <c r="C15" s="38"/>
      <c r="D15" s="38"/>
      <c r="E15" s="39"/>
      <c r="F15" s="40" t="s">
        <v>193</v>
      </c>
      <c r="G15" s="41"/>
    </row>
    <row r="16" spans="1:7" s="12" customFormat="1" ht="48.75" customHeight="1">
      <c r="A16" s="37">
        <f t="shared" si="0"/>
        <v>10</v>
      </c>
      <c r="B16" s="38"/>
      <c r="C16" s="38"/>
      <c r="D16" s="38"/>
      <c r="E16" s="39"/>
      <c r="F16" s="40" t="s">
        <v>193</v>
      </c>
      <c r="G16" s="41"/>
    </row>
    <row r="17" spans="1:7" s="12" customFormat="1" ht="48.75" customHeight="1">
      <c r="A17" s="37">
        <f t="shared" si="0"/>
        <v>11</v>
      </c>
      <c r="B17" s="38"/>
      <c r="C17" s="38"/>
      <c r="D17" s="38"/>
      <c r="E17" s="39"/>
      <c r="F17" s="40" t="s">
        <v>193</v>
      </c>
      <c r="G17" s="41"/>
    </row>
    <row r="18" spans="1:7" s="12" customFormat="1" ht="48.75" customHeight="1">
      <c r="A18" s="37">
        <f t="shared" si="0"/>
        <v>12</v>
      </c>
      <c r="B18" s="38"/>
      <c r="C18" s="38"/>
      <c r="D18" s="38"/>
      <c r="E18" s="39"/>
      <c r="F18" s="40" t="s">
        <v>193</v>
      </c>
      <c r="G18" s="41"/>
    </row>
    <row r="19" spans="1:7" s="12" customFormat="1" ht="48.75" customHeight="1">
      <c r="A19" s="37">
        <f t="shared" si="0"/>
        <v>13</v>
      </c>
      <c r="B19" s="38"/>
      <c r="C19" s="38"/>
      <c r="D19" s="38"/>
      <c r="E19" s="39"/>
      <c r="F19" s="40" t="s">
        <v>193</v>
      </c>
      <c r="G19" s="41"/>
    </row>
    <row r="20" spans="1:7" s="12" customFormat="1" ht="48.75" customHeight="1">
      <c r="A20" s="37">
        <f t="shared" si="0"/>
        <v>14</v>
      </c>
      <c r="B20" s="38"/>
      <c r="C20" s="38"/>
      <c r="D20" s="38"/>
      <c r="E20" s="39"/>
      <c r="F20" s="40" t="s">
        <v>193</v>
      </c>
      <c r="G20" s="41"/>
    </row>
    <row r="21" spans="1:7" s="12" customFormat="1" ht="48.75" customHeight="1">
      <c r="A21" s="37">
        <f t="shared" si="0"/>
        <v>15</v>
      </c>
      <c r="B21" s="38"/>
      <c r="C21" s="38"/>
      <c r="D21" s="38"/>
      <c r="E21" s="39"/>
      <c r="F21" s="40" t="s">
        <v>193</v>
      </c>
      <c r="G21" s="41"/>
    </row>
    <row r="22" spans="1:7" s="12" customFormat="1" ht="48.75" customHeight="1">
      <c r="A22" s="37">
        <f t="shared" si="0"/>
        <v>16</v>
      </c>
      <c r="B22" s="38"/>
      <c r="C22" s="38"/>
      <c r="D22" s="38"/>
      <c r="E22" s="39"/>
      <c r="F22" s="40" t="s">
        <v>193</v>
      </c>
      <c r="G22" s="41"/>
    </row>
    <row r="23" spans="1:7" s="12" customFormat="1" ht="48.75" customHeight="1">
      <c r="A23" s="37">
        <f t="shared" si="0"/>
        <v>17</v>
      </c>
      <c r="B23" s="38"/>
      <c r="C23" s="38"/>
      <c r="D23" s="38"/>
      <c r="E23" s="39"/>
      <c r="F23" s="40" t="s">
        <v>193</v>
      </c>
      <c r="G23" s="41"/>
    </row>
    <row r="24" spans="1:7" s="12" customFormat="1" ht="48.75" customHeight="1">
      <c r="A24" s="37">
        <f t="shared" si="0"/>
        <v>18</v>
      </c>
      <c r="B24" s="38"/>
      <c r="C24" s="38"/>
      <c r="D24" s="38"/>
      <c r="E24" s="39"/>
      <c r="F24" s="40" t="s">
        <v>193</v>
      </c>
      <c r="G24" s="41"/>
    </row>
    <row r="25" spans="1:7" s="12" customFormat="1" ht="48.75" customHeight="1">
      <c r="A25" s="37">
        <f t="shared" si="0"/>
        <v>19</v>
      </c>
      <c r="B25" s="38"/>
      <c r="C25" s="38"/>
      <c r="D25" s="38"/>
      <c r="E25" s="39"/>
      <c r="F25" s="40" t="s">
        <v>193</v>
      </c>
      <c r="G25" s="41"/>
    </row>
    <row r="26" spans="1:7" s="12" customFormat="1" ht="48.75" customHeight="1">
      <c r="A26" s="37">
        <f t="shared" si="0"/>
        <v>20</v>
      </c>
      <c r="B26" s="38"/>
      <c r="C26" s="38"/>
      <c r="D26" s="38"/>
      <c r="E26" s="39"/>
      <c r="F26" s="40"/>
      <c r="G26" s="41"/>
    </row>
    <row r="27" spans="1:7" s="12" customFormat="1" ht="48.75" customHeight="1">
      <c r="A27" s="37">
        <f t="shared" si="0"/>
        <v>21</v>
      </c>
      <c r="B27" s="38"/>
      <c r="C27" s="38"/>
      <c r="D27" s="38"/>
      <c r="E27" s="39"/>
      <c r="F27" s="40"/>
      <c r="G27" s="41"/>
    </row>
    <row r="28" spans="1:7" s="12" customFormat="1" ht="48.75" customHeight="1">
      <c r="A28" s="37">
        <f t="shared" si="0"/>
        <v>22</v>
      </c>
      <c r="B28" s="38"/>
      <c r="C28" s="38"/>
      <c r="D28" s="38"/>
      <c r="E28" s="39"/>
      <c r="F28" s="40"/>
      <c r="G28" s="41"/>
    </row>
    <row r="29" spans="1:7" s="12" customFormat="1" ht="48.75" customHeight="1">
      <c r="A29" s="37">
        <f t="shared" si="0"/>
        <v>23</v>
      </c>
      <c r="B29" s="38"/>
      <c r="C29" s="38"/>
      <c r="D29" s="38"/>
      <c r="E29" s="39"/>
      <c r="F29" s="40"/>
      <c r="G29" s="41"/>
    </row>
    <row r="30" spans="1:7" s="12" customFormat="1" ht="48.75" customHeight="1">
      <c r="A30" s="37">
        <f t="shared" si="0"/>
        <v>24</v>
      </c>
      <c r="B30" s="38"/>
      <c r="C30" s="41"/>
      <c r="D30" s="41"/>
      <c r="E30" s="41"/>
      <c r="F30" s="40"/>
      <c r="G30" s="41"/>
    </row>
    <row r="31" spans="1:7" s="12" customFormat="1" ht="48.75" customHeight="1">
      <c r="A31" s="37">
        <f t="shared" si="0"/>
        <v>25</v>
      </c>
      <c r="B31" s="38"/>
      <c r="C31" s="41"/>
      <c r="D31" s="41"/>
      <c r="E31" s="41"/>
      <c r="F31" s="40"/>
      <c r="G31" s="41"/>
    </row>
    <row r="32" spans="1:7" s="12" customFormat="1" ht="48.75" customHeight="1">
      <c r="A32" s="37">
        <f t="shared" si="0"/>
        <v>26</v>
      </c>
      <c r="B32" s="38"/>
      <c r="C32" s="41"/>
      <c r="D32" s="41"/>
      <c r="E32" s="41"/>
      <c r="F32" s="40"/>
      <c r="G32" s="41"/>
    </row>
    <row r="33" spans="1:7" s="12" customFormat="1" ht="48.75" customHeight="1">
      <c r="A33" s="43"/>
      <c r="B33" s="44"/>
      <c r="C33" s="44"/>
      <c r="D33" s="44"/>
      <c r="E33" s="44"/>
      <c r="F33" s="41"/>
      <c r="G33" s="41"/>
    </row>
    <row r="34" spans="1:7" s="12" customFormat="1" ht="48.75" customHeight="1">
      <c r="A34" s="43"/>
      <c r="B34" s="44"/>
      <c r="C34" s="44"/>
      <c r="D34" s="44"/>
      <c r="E34" s="44"/>
      <c r="F34" s="41"/>
      <c r="G34" s="41"/>
    </row>
    <row r="35" spans="1:7" s="12" customFormat="1" ht="48.75" customHeight="1">
      <c r="A35" s="43"/>
      <c r="B35" s="44"/>
      <c r="C35" s="44"/>
      <c r="D35" s="44"/>
      <c r="E35" s="44"/>
      <c r="F35" s="41"/>
      <c r="G35" s="41"/>
    </row>
    <row r="36" spans="1:7" s="12" customFormat="1" ht="48.75" customHeight="1">
      <c r="A36" s="43"/>
      <c r="B36" s="44"/>
      <c r="C36" s="44"/>
      <c r="D36" s="44"/>
      <c r="E36" s="44"/>
      <c r="F36" s="41"/>
      <c r="G36" s="41"/>
    </row>
    <row r="37" spans="1:7" s="12" customFormat="1" ht="48.75" customHeight="1">
      <c r="A37" s="43"/>
      <c r="B37" s="44"/>
      <c r="C37" s="44"/>
      <c r="D37" s="44"/>
      <c r="E37" s="44"/>
      <c r="F37" s="41"/>
      <c r="G37" s="41"/>
    </row>
    <row r="38" spans="1:7" s="12" customFormat="1" ht="48.75" customHeight="1">
      <c r="A38" s="43"/>
      <c r="B38" s="44"/>
      <c r="C38" s="44"/>
      <c r="D38" s="44"/>
      <c r="E38" s="44"/>
      <c r="F38" s="41"/>
      <c r="G38" s="41"/>
    </row>
    <row r="39" spans="1:7" s="12" customFormat="1" ht="48.75" customHeight="1">
      <c r="A39" s="43"/>
      <c r="B39" s="44"/>
      <c r="C39" s="44"/>
      <c r="D39" s="44"/>
      <c r="E39" s="44"/>
      <c r="F39" s="41"/>
      <c r="G39" s="41"/>
    </row>
    <row r="40" spans="1:7" s="12" customFormat="1" ht="48.75" customHeight="1">
      <c r="A40" s="43"/>
      <c r="B40" s="44"/>
      <c r="C40" s="44"/>
      <c r="D40" s="44"/>
      <c r="E40" s="44"/>
      <c r="F40" s="41"/>
      <c r="G40" s="41"/>
    </row>
    <row r="41" spans="1:7" s="12" customFormat="1" ht="48.75" customHeight="1">
      <c r="A41" s="43"/>
      <c r="B41" s="44"/>
      <c r="C41" s="44"/>
      <c r="D41" s="44"/>
      <c r="E41" s="44"/>
      <c r="F41" s="41"/>
      <c r="G41" s="41"/>
    </row>
    <row r="42" spans="1:7" s="12" customFormat="1" ht="48.75" customHeight="1">
      <c r="A42" s="43"/>
      <c r="B42" s="44"/>
      <c r="C42" s="44"/>
      <c r="D42" s="44"/>
      <c r="E42" s="44"/>
      <c r="F42" s="41"/>
      <c r="G42" s="41"/>
    </row>
    <row r="43" spans="1:7" s="12" customFormat="1" ht="48.75" customHeight="1">
      <c r="A43" s="43"/>
      <c r="B43" s="44"/>
      <c r="C43" s="44"/>
      <c r="D43" s="44"/>
      <c r="E43" s="44"/>
      <c r="F43" s="41"/>
      <c r="G43" s="41"/>
    </row>
    <row r="44" spans="1:7" s="12" customFormat="1" ht="48.75" customHeight="1">
      <c r="A44" s="43"/>
      <c r="B44" s="44"/>
      <c r="C44" s="44"/>
      <c r="D44" s="44"/>
      <c r="E44" s="44"/>
      <c r="F44" s="41"/>
      <c r="G44" s="41"/>
    </row>
    <row r="45" spans="1:7" s="12" customFormat="1" ht="48.75" customHeight="1">
      <c r="A45" s="43"/>
      <c r="B45" s="44"/>
      <c r="C45" s="44"/>
      <c r="D45" s="44"/>
      <c r="E45" s="44"/>
      <c r="F45" s="41"/>
      <c r="G45" s="41"/>
    </row>
    <row r="46" spans="1:7" s="12" customFormat="1" ht="48.75" customHeight="1">
      <c r="A46" s="43"/>
      <c r="B46" s="44"/>
      <c r="C46" s="44"/>
      <c r="D46" s="44"/>
      <c r="E46" s="44"/>
      <c r="F46" s="41"/>
      <c r="G46" s="41"/>
    </row>
    <row r="47" spans="1:7">
      <c r="A47" s="31"/>
      <c r="B47" s="32"/>
      <c r="C47" s="32"/>
      <c r="D47" s="32"/>
      <c r="E47" s="32"/>
      <c r="F47" s="28"/>
      <c r="G47" s="28"/>
    </row>
    <row r="48" spans="1:7">
      <c r="A48" s="31"/>
      <c r="B48" s="32"/>
      <c r="C48" s="32"/>
      <c r="D48" s="32"/>
      <c r="E48" s="32"/>
      <c r="F48" s="28"/>
      <c r="G48" s="28"/>
    </row>
    <row r="49" spans="1:7">
      <c r="A49" s="31"/>
      <c r="B49" s="32"/>
      <c r="C49" s="32"/>
      <c r="D49" s="32"/>
      <c r="E49" s="32"/>
      <c r="F49" s="28"/>
      <c r="G49" s="28"/>
    </row>
    <row r="50" spans="1:7">
      <c r="A50" s="31"/>
      <c r="B50" s="32"/>
      <c r="C50" s="32"/>
      <c r="D50" s="32"/>
      <c r="E50" s="32"/>
      <c r="F50" s="28"/>
      <c r="G50" s="28"/>
    </row>
    <row r="51" spans="1:7">
      <c r="A51" s="31"/>
      <c r="B51" s="32"/>
      <c r="C51" s="32"/>
      <c r="D51" s="32"/>
      <c r="E51" s="32"/>
      <c r="F51" s="28"/>
      <c r="G51" s="28"/>
    </row>
    <row r="52" spans="1:7">
      <c r="A52" s="31"/>
      <c r="B52" s="32"/>
      <c r="C52" s="32"/>
      <c r="D52" s="32"/>
      <c r="E52" s="32"/>
      <c r="F52" s="28"/>
      <c r="G52" s="28"/>
    </row>
    <row r="53" spans="1:7">
      <c r="A53" s="31"/>
      <c r="B53" s="32"/>
      <c r="C53" s="32"/>
      <c r="D53" s="32"/>
      <c r="E53" s="32"/>
      <c r="F53" s="28"/>
      <c r="G53" s="28"/>
    </row>
    <row r="54" spans="1:7">
      <c r="A54" s="31"/>
      <c r="B54" s="32"/>
      <c r="C54" s="32"/>
      <c r="D54" s="32"/>
      <c r="E54" s="32"/>
      <c r="F54" s="28"/>
      <c r="G54" s="28"/>
    </row>
    <row r="55" spans="1:7">
      <c r="A55" s="31"/>
      <c r="B55" s="32"/>
      <c r="C55" s="32"/>
      <c r="D55" s="32"/>
      <c r="E55" s="32"/>
      <c r="F55" s="28"/>
      <c r="G55" s="28"/>
    </row>
    <row r="56" spans="1:7">
      <c r="A56" s="31"/>
      <c r="B56" s="32"/>
      <c r="C56" s="32"/>
      <c r="D56" s="32"/>
      <c r="E56" s="32"/>
      <c r="F56" s="28"/>
      <c r="G56" s="28"/>
    </row>
    <row r="57" spans="1:7">
      <c r="A57" s="31"/>
      <c r="B57" s="32"/>
      <c r="C57" s="32"/>
      <c r="D57" s="32"/>
      <c r="E57" s="32"/>
      <c r="F57" s="28"/>
      <c r="G57" s="28"/>
    </row>
    <row r="58" spans="1:7">
      <c r="A58" s="31"/>
      <c r="B58" s="32"/>
      <c r="C58" s="32"/>
      <c r="D58" s="32"/>
      <c r="E58" s="32"/>
      <c r="F58" s="28"/>
      <c r="G58" s="28"/>
    </row>
    <row r="59" spans="1:7">
      <c r="A59" s="31"/>
      <c r="B59" s="28"/>
      <c r="C59" s="28"/>
      <c r="D59" s="28"/>
      <c r="E59" s="28"/>
      <c r="F59" s="28"/>
      <c r="G59" s="28"/>
    </row>
    <row r="60" spans="1:7">
      <c r="A60" s="31"/>
      <c r="B60" s="28"/>
      <c r="C60" s="28"/>
      <c r="D60" s="28"/>
      <c r="E60" s="28"/>
      <c r="F60" s="28"/>
      <c r="G60" s="28"/>
    </row>
    <row r="61" spans="1:7">
      <c r="A61" s="31"/>
      <c r="B61" s="28"/>
      <c r="C61" s="28"/>
      <c r="D61" s="28"/>
      <c r="E61" s="28"/>
      <c r="F61" s="28"/>
      <c r="G61" s="28"/>
    </row>
    <row r="62" spans="1:7">
      <c r="A62" s="31"/>
      <c r="B62" s="28"/>
      <c r="C62" s="28"/>
      <c r="D62" s="28"/>
      <c r="E62" s="28"/>
      <c r="F62" s="28"/>
      <c r="G62" s="28"/>
    </row>
    <row r="63" spans="1:7">
      <c r="A63" s="31"/>
      <c r="B63" s="28"/>
      <c r="C63" s="28"/>
      <c r="D63" s="28"/>
      <c r="E63" s="28"/>
      <c r="F63" s="28"/>
      <c r="G63" s="28"/>
    </row>
    <row r="64" spans="1:7">
      <c r="A64" s="31"/>
      <c r="B64" s="28"/>
      <c r="C64" s="28"/>
      <c r="D64" s="28"/>
      <c r="E64" s="28"/>
      <c r="F64" s="28"/>
      <c r="G64" s="28"/>
    </row>
    <row r="65" spans="1:7">
      <c r="A65" s="31"/>
      <c r="B65" s="28"/>
      <c r="C65" s="28"/>
      <c r="D65" s="28"/>
      <c r="E65" s="28"/>
      <c r="F65" s="28"/>
      <c r="G65" s="28"/>
    </row>
    <row r="66" spans="1:7">
      <c r="A66" s="31"/>
      <c r="B66" s="28"/>
      <c r="C66" s="28"/>
      <c r="D66" s="28"/>
      <c r="E66" s="28"/>
      <c r="F66" s="28"/>
      <c r="G66" s="28"/>
    </row>
    <row r="67" spans="1:7">
      <c r="A67" s="31"/>
      <c r="B67" s="28"/>
      <c r="C67" s="28"/>
      <c r="D67" s="28"/>
      <c r="E67" s="28"/>
      <c r="F67" s="28"/>
      <c r="G67" s="28"/>
    </row>
    <row r="68" spans="1:7">
      <c r="A68" s="31"/>
      <c r="B68" s="28"/>
      <c r="C68" s="28"/>
      <c r="D68" s="28"/>
      <c r="E68" s="28"/>
      <c r="F68" s="28"/>
      <c r="G68" s="28"/>
    </row>
    <row r="69" spans="1:7">
      <c r="A69" s="31"/>
      <c r="B69" s="28"/>
      <c r="C69" s="28"/>
      <c r="D69" s="28"/>
      <c r="E69" s="28"/>
      <c r="F69" s="28"/>
      <c r="G69" s="28"/>
    </row>
    <row r="70" spans="1:7">
      <c r="A70" s="31"/>
      <c r="B70" s="28"/>
      <c r="C70" s="28"/>
      <c r="D70" s="28"/>
      <c r="E70" s="28"/>
      <c r="F70" s="28"/>
      <c r="G70" s="28"/>
    </row>
    <row r="71" spans="1:7">
      <c r="A71" s="31"/>
      <c r="B71" s="28"/>
      <c r="C71" s="28"/>
      <c r="D71" s="28"/>
      <c r="E71" s="28"/>
      <c r="F71" s="28"/>
      <c r="G71" s="28"/>
    </row>
    <row r="72" spans="1:7">
      <c r="A72" s="31"/>
      <c r="B72" s="28"/>
      <c r="C72" s="28"/>
      <c r="D72" s="28"/>
      <c r="E72" s="28"/>
      <c r="F72" s="28"/>
      <c r="G72" s="28"/>
    </row>
    <row r="73" spans="1:7">
      <c r="A73" s="31"/>
      <c r="B73" s="28"/>
      <c r="C73" s="28"/>
      <c r="D73" s="28"/>
      <c r="E73" s="28"/>
      <c r="F73" s="28"/>
      <c r="G73" s="28"/>
    </row>
    <row r="74" spans="1:7">
      <c r="A74" s="31"/>
      <c r="B74" s="28"/>
      <c r="C74" s="28"/>
      <c r="D74" s="28"/>
      <c r="E74" s="28"/>
      <c r="F74" s="28"/>
      <c r="G74" s="28"/>
    </row>
    <row r="75" spans="1:7">
      <c r="A75" s="31"/>
      <c r="B75" s="28"/>
      <c r="C75" s="28"/>
      <c r="D75" s="28"/>
      <c r="E75" s="28"/>
      <c r="F75" s="28"/>
      <c r="G75" s="28"/>
    </row>
    <row r="76" spans="1:7">
      <c r="A76" s="31"/>
      <c r="B76" s="28"/>
      <c r="C76" s="28"/>
      <c r="D76" s="28"/>
      <c r="E76" s="28"/>
      <c r="F76" s="28"/>
      <c r="G76" s="28"/>
    </row>
  </sheetData>
  <mergeCells count="3">
    <mergeCell ref="A1:A4"/>
    <mergeCell ref="B1:D4"/>
    <mergeCell ref="A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8"/>
  <sheetViews>
    <sheetView zoomScaleNormal="100" workbookViewId="0">
      <selection activeCell="A12" sqref="A12"/>
    </sheetView>
  </sheetViews>
  <sheetFormatPr defaultRowHeight="12.75"/>
  <cols>
    <col min="2" max="2" width="13.42578125" customWidth="1"/>
    <col min="3" max="3" width="35.28515625" customWidth="1"/>
    <col min="4" max="4" width="33.7109375" customWidth="1"/>
    <col min="5" max="5" width="12.7109375" customWidth="1"/>
  </cols>
  <sheetData>
    <row r="1" spans="1:5" ht="29.25" customHeight="1">
      <c r="A1" s="55" t="s">
        <v>205</v>
      </c>
      <c r="B1" s="55"/>
      <c r="C1" s="55"/>
      <c r="D1" s="55"/>
      <c r="E1" s="55"/>
    </row>
    <row r="2" spans="1:5" ht="0.75" customHeight="1">
      <c r="A2" s="13"/>
      <c r="B2" s="13"/>
      <c r="C2" s="13"/>
      <c r="D2" s="13"/>
      <c r="E2" s="13"/>
    </row>
    <row r="3" spans="1:5" ht="16.5" customHeight="1">
      <c r="A3" s="14"/>
      <c r="B3" s="15"/>
      <c r="C3" s="16" t="s">
        <v>206</v>
      </c>
      <c r="D3" s="16" t="s">
        <v>207</v>
      </c>
      <c r="E3" s="15"/>
    </row>
    <row r="4" spans="1:5" ht="30">
      <c r="A4" s="63" t="s">
        <v>208</v>
      </c>
      <c r="B4" s="17"/>
      <c r="C4" s="18" t="s">
        <v>209</v>
      </c>
      <c r="D4" s="18" t="s">
        <v>210</v>
      </c>
      <c r="E4" s="17"/>
    </row>
    <row r="5" spans="1:5" ht="30">
      <c r="A5" s="63"/>
      <c r="B5" s="17"/>
      <c r="C5" s="18" t="s">
        <v>211</v>
      </c>
      <c r="D5" s="18" t="s">
        <v>212</v>
      </c>
      <c r="E5" s="17"/>
    </row>
    <row r="6" spans="1:5" ht="30">
      <c r="A6" s="63"/>
      <c r="B6" s="17"/>
      <c r="C6" s="18" t="s">
        <v>213</v>
      </c>
      <c r="D6" s="18" t="s">
        <v>214</v>
      </c>
      <c r="E6" s="17"/>
    </row>
    <row r="7" spans="1:5" ht="30">
      <c r="A7" s="63"/>
      <c r="B7" s="17"/>
      <c r="C7" s="18" t="s">
        <v>215</v>
      </c>
      <c r="D7" s="18" t="s">
        <v>216</v>
      </c>
      <c r="E7" s="17"/>
    </row>
    <row r="8" spans="1:5" ht="30">
      <c r="A8" s="63"/>
      <c r="B8" s="17"/>
      <c r="C8" s="18" t="s">
        <v>217</v>
      </c>
      <c r="D8" s="18" t="s">
        <v>218</v>
      </c>
      <c r="E8" s="17"/>
    </row>
    <row r="9" spans="1:5" ht="20.100000000000001" customHeight="1">
      <c r="A9" s="63"/>
      <c r="B9" s="17"/>
      <c r="C9" s="18" t="s">
        <v>219</v>
      </c>
      <c r="D9" s="18" t="s">
        <v>220</v>
      </c>
      <c r="E9" s="17"/>
    </row>
    <row r="10" spans="1:5" ht="60">
      <c r="A10" s="63"/>
      <c r="B10" s="17"/>
      <c r="C10" s="18" t="s">
        <v>221</v>
      </c>
      <c r="D10" s="18"/>
      <c r="E10" s="17"/>
    </row>
    <row r="11" spans="1:5" ht="15">
      <c r="A11" s="14"/>
      <c r="B11" s="17" t="s">
        <v>222</v>
      </c>
      <c r="C11" s="19"/>
      <c r="D11" s="20"/>
      <c r="E11" s="17" t="s">
        <v>222</v>
      </c>
    </row>
    <row r="12" spans="1:5" ht="20.100000000000001" customHeight="1">
      <c r="A12" s="66"/>
      <c r="B12" s="21">
        <v>5</v>
      </c>
      <c r="C12" s="18" t="s">
        <v>223</v>
      </c>
      <c r="D12" s="18"/>
      <c r="E12" s="22"/>
    </row>
    <row r="13" spans="1:5" ht="20.100000000000001" customHeight="1">
      <c r="A13" s="64" t="s">
        <v>224</v>
      </c>
      <c r="B13" s="22">
        <v>0.75</v>
      </c>
      <c r="C13" s="18" t="s">
        <v>225</v>
      </c>
      <c r="D13" s="18" t="s">
        <v>226</v>
      </c>
      <c r="E13" s="23">
        <v>0.13</v>
      </c>
    </row>
    <row r="14" spans="1:5" ht="39.950000000000003" customHeight="1">
      <c r="A14" s="65"/>
      <c r="B14" s="22">
        <v>0.55000000000000004</v>
      </c>
      <c r="C14" s="18" t="s">
        <v>227</v>
      </c>
      <c r="D14" s="56" t="s">
        <v>228</v>
      </c>
      <c r="E14" s="23">
        <v>4.0999999999999996</v>
      </c>
    </row>
    <row r="15" spans="1:5" ht="20.100000000000001" customHeight="1">
      <c r="A15" s="65"/>
      <c r="B15" s="22">
        <v>0</v>
      </c>
      <c r="C15" s="18" t="s">
        <v>229</v>
      </c>
      <c r="D15" s="56"/>
      <c r="E15" s="24"/>
    </row>
    <row r="16" spans="1:5" ht="20.100000000000001" customHeight="1">
      <c r="A16" s="65"/>
      <c r="B16" s="22">
        <v>5</v>
      </c>
      <c r="C16" s="18" t="s">
        <v>230</v>
      </c>
      <c r="D16" s="56" t="s">
        <v>231</v>
      </c>
      <c r="E16" s="57">
        <v>4.75</v>
      </c>
    </row>
    <row r="17" spans="1:5" ht="20.100000000000001" customHeight="1">
      <c r="A17" s="65"/>
      <c r="B17" s="22">
        <v>3.5</v>
      </c>
      <c r="C17" s="18" t="s">
        <v>232</v>
      </c>
      <c r="D17" s="56"/>
      <c r="E17" s="58"/>
    </row>
    <row r="18" spans="1:5" ht="20.100000000000001" customHeight="1">
      <c r="A18" s="65"/>
      <c r="B18" s="22">
        <v>12</v>
      </c>
      <c r="C18" s="59" t="s">
        <v>233</v>
      </c>
      <c r="D18" s="59"/>
      <c r="E18" s="22">
        <v>12</v>
      </c>
    </row>
    <row r="19" spans="1:5" ht="20.100000000000001" customHeight="1">
      <c r="A19" s="65"/>
      <c r="B19" s="22">
        <v>17</v>
      </c>
      <c r="C19" s="59" t="s">
        <v>234</v>
      </c>
      <c r="D19" s="59"/>
      <c r="E19" s="22">
        <v>17</v>
      </c>
    </row>
    <row r="20" spans="1:5" ht="15">
      <c r="A20" s="65"/>
      <c r="B20" s="22">
        <v>8</v>
      </c>
      <c r="C20" s="18" t="s">
        <v>235</v>
      </c>
      <c r="D20" s="18" t="s">
        <v>231</v>
      </c>
      <c r="E20" s="22">
        <v>1.33</v>
      </c>
    </row>
    <row r="21" spans="1:5" ht="30">
      <c r="A21" s="65"/>
      <c r="B21" s="22">
        <v>0.5</v>
      </c>
      <c r="C21" s="18" t="s">
        <v>236</v>
      </c>
      <c r="D21" s="18" t="s">
        <v>237</v>
      </c>
      <c r="E21" s="22">
        <v>1.3</v>
      </c>
    </row>
    <row r="22" spans="1:5" ht="30">
      <c r="A22" s="65"/>
      <c r="B22" s="22">
        <v>8</v>
      </c>
      <c r="C22" s="18" t="s">
        <v>238</v>
      </c>
      <c r="D22" s="18" t="s">
        <v>239</v>
      </c>
      <c r="E22" s="22">
        <v>4</v>
      </c>
    </row>
    <row r="23" spans="1:5" ht="20.100000000000001" customHeight="1">
      <c r="A23" s="65"/>
      <c r="B23" s="22">
        <v>6.7</v>
      </c>
      <c r="C23" s="18" t="s">
        <v>240</v>
      </c>
      <c r="D23" s="18" t="s">
        <v>241</v>
      </c>
      <c r="E23" s="22">
        <v>14</v>
      </c>
    </row>
    <row r="24" spans="1:5" ht="30">
      <c r="A24" s="65"/>
      <c r="B24" s="22">
        <v>4</v>
      </c>
      <c r="C24" s="18" t="s">
        <v>242</v>
      </c>
      <c r="D24" s="18"/>
      <c r="E24" s="22"/>
    </row>
    <row r="25" spans="1:5" ht="20.100000000000001" customHeight="1">
      <c r="A25" s="65"/>
      <c r="B25" s="22">
        <v>8</v>
      </c>
      <c r="C25" s="18" t="s">
        <v>243</v>
      </c>
      <c r="D25" s="18"/>
      <c r="E25" s="22"/>
    </row>
    <row r="26" spans="1:5" ht="20.100000000000001" customHeight="1">
      <c r="A26" s="65"/>
      <c r="B26" s="22">
        <v>10</v>
      </c>
      <c r="C26" s="18" t="s">
        <v>237</v>
      </c>
      <c r="D26" s="18"/>
      <c r="E26" s="22"/>
    </row>
    <row r="27" spans="1:5" ht="20.100000000000001" customHeight="1">
      <c r="A27" s="65"/>
      <c r="B27" s="22">
        <v>4.25</v>
      </c>
      <c r="C27" s="18" t="s">
        <v>244</v>
      </c>
      <c r="D27" s="18"/>
      <c r="E27" s="22"/>
    </row>
    <row r="28" spans="1:5" ht="20.100000000000001" customHeight="1" thickBot="1">
      <c r="A28" s="65"/>
      <c r="B28" s="23">
        <v>10</v>
      </c>
      <c r="C28" s="59" t="s">
        <v>245</v>
      </c>
      <c r="D28" s="59"/>
      <c r="E28" s="23"/>
    </row>
    <row r="29" spans="1:5" ht="24" customHeight="1" thickBot="1">
      <c r="B29" s="25">
        <f>SUM(B12:B28)</f>
        <v>103.25</v>
      </c>
      <c r="C29" s="26"/>
      <c r="D29" s="26"/>
      <c r="E29" s="25">
        <f>SUM(E13:E28)</f>
        <v>58.61</v>
      </c>
    </row>
    <row r="30" spans="1:5">
      <c r="C30" s="27"/>
      <c r="D30" s="27"/>
    </row>
    <row r="31" spans="1:5">
      <c r="C31" s="27"/>
      <c r="D31" s="27"/>
    </row>
    <row r="32" spans="1:5">
      <c r="C32" s="27"/>
      <c r="D32" s="27"/>
    </row>
    <row r="33" spans="3:4">
      <c r="C33" s="27"/>
      <c r="D33" s="27"/>
    </row>
    <row r="34" spans="3:4">
      <c r="C34" s="27"/>
      <c r="D34" s="27"/>
    </row>
    <row r="35" spans="3:4">
      <c r="C35" s="27"/>
      <c r="D35" s="27"/>
    </row>
    <row r="36" spans="3:4">
      <c r="C36" s="27"/>
      <c r="D36" s="27"/>
    </row>
    <row r="37" spans="3:4">
      <c r="C37" s="27"/>
      <c r="D37" s="27"/>
    </row>
    <row r="38" spans="3:4">
      <c r="C38" s="27"/>
      <c r="D38" s="27"/>
    </row>
    <row r="39" spans="3:4">
      <c r="C39" s="27"/>
      <c r="D39" s="27"/>
    </row>
    <row r="40" spans="3:4">
      <c r="C40" s="27"/>
      <c r="D40" s="27"/>
    </row>
    <row r="41" spans="3:4">
      <c r="C41" s="27"/>
      <c r="D41" s="27"/>
    </row>
    <row r="42" spans="3:4">
      <c r="C42" s="27"/>
      <c r="D42" s="27"/>
    </row>
    <row r="43" spans="3:4">
      <c r="C43" s="27"/>
      <c r="D43" s="27"/>
    </row>
    <row r="44" spans="3:4">
      <c r="C44" s="27"/>
      <c r="D44" s="27"/>
    </row>
    <row r="45" spans="3:4">
      <c r="C45" s="27"/>
      <c r="D45" s="27"/>
    </row>
    <row r="46" spans="3:4">
      <c r="C46" s="27"/>
      <c r="D46" s="27"/>
    </row>
    <row r="47" spans="3:4">
      <c r="C47" s="27"/>
      <c r="D47" s="27"/>
    </row>
    <row r="48" spans="3:4">
      <c r="C48" s="27"/>
      <c r="D48" s="27"/>
    </row>
  </sheetData>
  <mergeCells count="9">
    <mergeCell ref="A1:E1"/>
    <mergeCell ref="A4:A10"/>
    <mergeCell ref="A13:A28"/>
    <mergeCell ref="D14:D15"/>
    <mergeCell ref="D16:D17"/>
    <mergeCell ref="E16:E17"/>
    <mergeCell ref="C18:D18"/>
    <mergeCell ref="C19:D19"/>
    <mergeCell ref="C28:D28"/>
  </mergeCells>
  <printOptions horizontalCentered="1" verticalCentered="1"/>
  <pageMargins left="0.38" right="0.25" top="0.41" bottom="0.47" header="0.4" footer="0.5"/>
  <pageSetup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BFF1A0-3393-4F26-BA5A-7BFDE64662F4}"/>
</file>

<file path=customXml/itemProps2.xml><?xml version="1.0" encoding="utf-8"?>
<ds:datastoreItem xmlns:ds="http://schemas.openxmlformats.org/officeDocument/2006/customXml" ds:itemID="{D541B51A-92D7-4A0B-B7F2-6700EBB4DFF1}"/>
</file>

<file path=customXml/itemProps3.xml><?xml version="1.0" encoding="utf-8"?>
<ds:datastoreItem xmlns:ds="http://schemas.openxmlformats.org/officeDocument/2006/customXml" ds:itemID="{2AAAB2D4-6F65-42C0-8B63-12522BE5CB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SMED</dc:subject>
  <dc:creator>E. McKinney</dc:creator>
  <cp:keywords/>
  <dc:description/>
  <cp:lastModifiedBy>Christina Almblad</cp:lastModifiedBy>
  <cp:revision/>
  <dcterms:created xsi:type="dcterms:W3CDTF">1996-10-14T23:33:28Z</dcterms:created>
  <dcterms:modified xsi:type="dcterms:W3CDTF">2024-03-14T16:39:02Z</dcterms:modified>
  <cp:category>Lean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  <property fmtid="{D5CDD505-2E9C-101B-9397-08002B2CF9AE}" pid="3" name="Order">
    <vt:r8>683700</vt:r8>
  </property>
  <property fmtid="{D5CDD505-2E9C-101B-9397-08002B2CF9AE}" pid="4" name="ComplianceAssetId">
    <vt:lpwstr/>
  </property>
  <property fmtid="{D5CDD505-2E9C-101B-9397-08002B2CF9AE}" pid="5" name="_SourceUrl">
    <vt:lpwstr/>
  </property>
  <property fmtid="{D5CDD505-2E9C-101B-9397-08002B2CF9AE}" pid="6" name="_SharedFileIndex">
    <vt:lpwstr/>
  </property>
</Properties>
</file>